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8076 - STAVEBNÍ ÚPRAVY O..." sheetId="2" r:id="rId2"/>
    <sheet name="18076b - HROMOSVOD - 1. E..." sheetId="3" r:id="rId3"/>
    <sheet name="18076c - VEDLEJŠÍ ROZPOČT..." sheetId="4" r:id="rId4"/>
    <sheet name="18076A - Balkony 1.57, 2...." sheetId="5" r:id="rId5"/>
    <sheet name="18076B - Balkony 1.65, 2...." sheetId="6" r:id="rId6"/>
    <sheet name="18076C - Terasa 1.24 - 8,..." sheetId="7" r:id="rId7"/>
    <sheet name="18076D - Balkon 1.35, 2.1..." sheetId="8" r:id="rId8"/>
    <sheet name="18076E - Balkon 1.49, 2.4..." sheetId="9" r:id="rId9"/>
    <sheet name="18076F - Lodžie 2.42, 3.4..." sheetId="10" r:id="rId10"/>
    <sheet name="18076G - Lodžie 2.10, 3.1..." sheetId="11" r:id="rId11"/>
    <sheet name="18076H - Zastřešení balkonu" sheetId="12" r:id="rId12"/>
    <sheet name="18076I - Vedlejší rozpočt..." sheetId="13" r:id="rId13"/>
    <sheet name="Pokyny pro vyplnění" sheetId="14" r:id="rId14"/>
  </sheets>
  <definedNames>
    <definedName name="_xlnm.Print_Area" localSheetId="0">'Rekapitulace stavby'!$D$4:$AO$36,'Rekapitulace stavby'!$C$42:$AQ$70</definedName>
    <definedName name="_xlnm.Print_Titles" localSheetId="0">'Rekapitulace stavby'!$52:$52</definedName>
    <definedName name="_xlnm._FilterDatabase" localSheetId="1" hidden="1">'18076 - STAVEBNÍ ÚPRAVY O...'!$C$102:$K$297</definedName>
    <definedName name="_xlnm.Print_Area" localSheetId="1">'18076 - STAVEBNÍ ÚPRAVY O...'!$C$4:$J$41,'18076 - STAVEBNÍ ÚPRAVY O...'!$C$47:$J$82,'18076 - STAVEBNÍ ÚPRAVY O...'!$C$88:$K$297</definedName>
    <definedName name="_xlnm.Print_Titles" localSheetId="1">'18076 - STAVEBNÍ ÚPRAVY O...'!$102:$102</definedName>
    <definedName name="_xlnm._FilterDatabase" localSheetId="2" hidden="1">'18076b - HROMOSVOD - 1. E...'!$C$86:$K$101</definedName>
    <definedName name="_xlnm.Print_Area" localSheetId="2">'18076b - HROMOSVOD - 1. E...'!$C$4:$J$41,'18076b - HROMOSVOD - 1. E...'!$C$47:$J$66,'18076b - HROMOSVOD - 1. E...'!$C$72:$K$101</definedName>
    <definedName name="_xlnm.Print_Titles" localSheetId="2">'18076b - HROMOSVOD - 1. E...'!$86:$86</definedName>
    <definedName name="_xlnm._FilterDatabase" localSheetId="3" hidden="1">'18076c - VEDLEJŠÍ ROZPOČT...'!$C$88:$K$96</definedName>
    <definedName name="_xlnm.Print_Area" localSheetId="3">'18076c - VEDLEJŠÍ ROZPOČT...'!$C$4:$J$41,'18076c - VEDLEJŠÍ ROZPOČT...'!$C$47:$J$68,'18076c - VEDLEJŠÍ ROZPOČT...'!$C$74:$K$96</definedName>
    <definedName name="_xlnm.Print_Titles" localSheetId="3">'18076c - VEDLEJŠÍ ROZPOČT...'!$88:$88</definedName>
    <definedName name="_xlnm._FilterDatabase" localSheetId="4" hidden="1">'18076A - Balkony 1.57, 2....'!$C$103:$K$236</definedName>
    <definedName name="_xlnm.Print_Area" localSheetId="4">'18076A - Balkony 1.57, 2....'!$C$4:$J$43,'18076A - Balkony 1.57, 2....'!$C$49:$J$81,'18076A - Balkony 1.57, 2....'!$C$87:$K$236</definedName>
    <definedName name="_xlnm.Print_Titles" localSheetId="4">'18076A - Balkony 1.57, 2....'!$103:$103</definedName>
    <definedName name="_xlnm._FilterDatabase" localSheetId="5" hidden="1">'18076B - Balkony 1.65, 2....'!$C$103:$K$236</definedName>
    <definedName name="_xlnm.Print_Area" localSheetId="5">'18076B - Balkony 1.65, 2....'!$C$4:$J$43,'18076B - Balkony 1.65, 2....'!$C$49:$J$81,'18076B - Balkony 1.65, 2....'!$C$87:$K$236</definedName>
    <definedName name="_xlnm.Print_Titles" localSheetId="5">'18076B - Balkony 1.65, 2....'!$103:$103</definedName>
    <definedName name="_xlnm._FilterDatabase" localSheetId="6" hidden="1">'18076C - Terasa 1.24 - 8,...'!$C$103:$K$206</definedName>
    <definedName name="_xlnm.Print_Area" localSheetId="6">'18076C - Terasa 1.24 - 8,...'!$C$4:$J$43,'18076C - Terasa 1.24 - 8,...'!$C$49:$J$81,'18076C - Terasa 1.24 - 8,...'!$C$87:$K$206</definedName>
    <definedName name="_xlnm.Print_Titles" localSheetId="6">'18076C - Terasa 1.24 - 8,...'!$103:$103</definedName>
    <definedName name="_xlnm._FilterDatabase" localSheetId="7" hidden="1">'18076D - Balkon 1.35, 2.1...'!$C$103:$K$235</definedName>
    <definedName name="_xlnm.Print_Area" localSheetId="7">'18076D - Balkon 1.35, 2.1...'!$C$4:$J$43,'18076D - Balkon 1.35, 2.1...'!$C$49:$J$81,'18076D - Balkon 1.35, 2.1...'!$C$87:$K$235</definedName>
    <definedName name="_xlnm.Print_Titles" localSheetId="7">'18076D - Balkon 1.35, 2.1...'!$103:$103</definedName>
    <definedName name="_xlnm._FilterDatabase" localSheetId="8" hidden="1">'18076E - Balkon 1.49, 2.4...'!$C$103:$K$230</definedName>
    <definedName name="_xlnm.Print_Area" localSheetId="8">'18076E - Balkon 1.49, 2.4...'!$C$4:$J$43,'18076E - Balkon 1.49, 2.4...'!$C$49:$J$81,'18076E - Balkon 1.49, 2.4...'!$C$87:$K$230</definedName>
    <definedName name="_xlnm.Print_Titles" localSheetId="8">'18076E - Balkon 1.49, 2.4...'!$103:$103</definedName>
    <definedName name="_xlnm._FilterDatabase" localSheetId="9" hidden="1">'18076F - Lodžie 2.42, 3.4...'!$C$102:$K$227</definedName>
    <definedName name="_xlnm.Print_Area" localSheetId="9">'18076F - Lodžie 2.42, 3.4...'!$C$4:$J$43,'18076F - Lodžie 2.42, 3.4...'!$C$49:$J$80,'18076F - Lodžie 2.42, 3.4...'!$C$86:$K$227</definedName>
    <definedName name="_xlnm.Print_Titles" localSheetId="9">'18076F - Lodžie 2.42, 3.4...'!$102:$102</definedName>
    <definedName name="_xlnm._FilterDatabase" localSheetId="10" hidden="1">'18076G - Lodžie 2.10, 3.1...'!$C$103:$K$234</definedName>
    <definedName name="_xlnm.Print_Area" localSheetId="10">'18076G - Lodžie 2.10, 3.1...'!$C$4:$J$43,'18076G - Lodžie 2.10, 3.1...'!$C$49:$J$81,'18076G - Lodžie 2.10, 3.1...'!$C$87:$K$234</definedName>
    <definedName name="_xlnm.Print_Titles" localSheetId="10">'18076G - Lodžie 2.10, 3.1...'!$103:$103</definedName>
    <definedName name="_xlnm._FilterDatabase" localSheetId="11" hidden="1">'18076H - Zastřešení balkonu'!$C$94:$K$122</definedName>
    <definedName name="_xlnm.Print_Area" localSheetId="11">'18076H - Zastřešení balkonu'!$C$4:$J$43,'18076H - Zastřešení balkonu'!$C$49:$J$72,'18076H - Zastřešení balkonu'!$C$78:$K$122</definedName>
    <definedName name="_xlnm.Print_Titles" localSheetId="11">'18076H - Zastřešení balkonu'!$94:$94</definedName>
    <definedName name="_xlnm._FilterDatabase" localSheetId="12" hidden="1">'18076I - Vedlejší rozpočt...'!$C$94:$K$102</definedName>
    <definedName name="_xlnm.Print_Area" localSheetId="12">'18076I - Vedlejší rozpočt...'!$C$4:$J$43,'18076I - Vedlejší rozpočt...'!$C$49:$J$72,'18076I - Vedlejší rozpočt...'!$C$78:$K$102</definedName>
    <definedName name="_xlnm.Print_Titles" localSheetId="12">'18076I - Vedlejší rozpočt...'!$94:$94</definedName>
    <definedName name="_xlnm.Print_Area" localSheetId="1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13" r="J41"/>
  <c r="J40"/>
  <c i="1" r="AY69"/>
  <c i="13" r="J39"/>
  <c i="1" r="AX69"/>
  <c i="13" r="BI102"/>
  <c r="BH102"/>
  <c r="BG102"/>
  <c r="BE102"/>
  <c r="T102"/>
  <c r="T101"/>
  <c r="R102"/>
  <c r="R101"/>
  <c r="P102"/>
  <c r="P101"/>
  <c r="BK102"/>
  <c r="BK101"/>
  <c r="J101"/>
  <c r="J102"/>
  <c r="BF102"/>
  <c r="J71"/>
  <c r="BI100"/>
  <c r="BH100"/>
  <c r="BG100"/>
  <c r="BE100"/>
  <c r="T100"/>
  <c r="T99"/>
  <c r="R100"/>
  <c r="R99"/>
  <c r="P100"/>
  <c r="P99"/>
  <c r="BK100"/>
  <c r="BK99"/>
  <c r="J99"/>
  <c r="J100"/>
  <c r="BF100"/>
  <c r="J70"/>
  <c r="BI98"/>
  <c r="F41"/>
  <c i="1" r="BD69"/>
  <c i="13" r="BH98"/>
  <c r="F40"/>
  <c i="1" r="BC69"/>
  <c i="13" r="BG98"/>
  <c r="F39"/>
  <c i="1" r="BB69"/>
  <c i="13" r="BE98"/>
  <c r="J37"/>
  <c i="1" r="AV69"/>
  <c i="13" r="F37"/>
  <c i="1" r="AZ69"/>
  <c i="13" r="T98"/>
  <c r="T97"/>
  <c r="T96"/>
  <c r="T95"/>
  <c r="R98"/>
  <c r="R97"/>
  <c r="R96"/>
  <c r="R95"/>
  <c r="P98"/>
  <c r="P97"/>
  <c r="P96"/>
  <c r="P95"/>
  <c i="1" r="AU69"/>
  <c i="13" r="BK98"/>
  <c r="BK97"/>
  <c r="J97"/>
  <c r="BK96"/>
  <c r="J96"/>
  <c r="BK95"/>
  <c r="J95"/>
  <c r="J67"/>
  <c r="J34"/>
  <c i="1" r="AG69"/>
  <c i="13" r="J98"/>
  <c r="BF98"/>
  <c r="J38"/>
  <c i="1" r="AW69"/>
  <c i="13" r="F38"/>
  <c i="1" r="BA69"/>
  <c i="13" r="J69"/>
  <c r="J68"/>
  <c r="J92"/>
  <c r="J91"/>
  <c r="F91"/>
  <c r="F89"/>
  <c r="E87"/>
  <c r="J63"/>
  <c r="J62"/>
  <c r="F62"/>
  <c r="F60"/>
  <c r="E58"/>
  <c r="J43"/>
  <c r="J22"/>
  <c r="E22"/>
  <c r="F92"/>
  <c r="F63"/>
  <c r="J21"/>
  <c r="J16"/>
  <c r="J89"/>
  <c r="J60"/>
  <c r="E7"/>
  <c r="E81"/>
  <c r="E52"/>
  <c i="12" r="J41"/>
  <c r="J40"/>
  <c i="1" r="AY68"/>
  <c i="12" r="J39"/>
  <c i="1" r="AX68"/>
  <c i="12" r="BI122"/>
  <c r="BH122"/>
  <c r="BG122"/>
  <c r="BE122"/>
  <c r="T122"/>
  <c r="R122"/>
  <c r="P122"/>
  <c r="BK122"/>
  <c r="J122"/>
  <c r="BF122"/>
  <c r="BI120"/>
  <c r="BH120"/>
  <c r="BG120"/>
  <c r="BE120"/>
  <c r="T120"/>
  <c r="T119"/>
  <c r="R120"/>
  <c r="R119"/>
  <c r="P120"/>
  <c r="P119"/>
  <c r="BK120"/>
  <c r="BK119"/>
  <c r="J119"/>
  <c r="J120"/>
  <c r="BF120"/>
  <c r="J71"/>
  <c r="BI118"/>
  <c r="BH118"/>
  <c r="BG118"/>
  <c r="BE118"/>
  <c r="T118"/>
  <c r="R118"/>
  <c r="P118"/>
  <c r="BK118"/>
  <c r="J118"/>
  <c r="BF118"/>
  <c r="BI117"/>
  <c r="BH117"/>
  <c r="BG117"/>
  <c r="BE117"/>
  <c r="T117"/>
  <c r="R117"/>
  <c r="P117"/>
  <c r="BK117"/>
  <c r="J117"/>
  <c r="BF117"/>
  <c r="BI115"/>
  <c r="BH115"/>
  <c r="BG115"/>
  <c r="BE115"/>
  <c r="T115"/>
  <c r="R115"/>
  <c r="P115"/>
  <c r="BK115"/>
  <c r="J115"/>
  <c r="BF115"/>
  <c r="BI112"/>
  <c r="BH112"/>
  <c r="BG112"/>
  <c r="BE112"/>
  <c r="T112"/>
  <c r="T111"/>
  <c r="R112"/>
  <c r="R111"/>
  <c r="P112"/>
  <c r="P111"/>
  <c r="BK112"/>
  <c r="BK111"/>
  <c r="J111"/>
  <c r="J112"/>
  <c r="BF112"/>
  <c r="J70"/>
  <c r="BI110"/>
  <c r="BH110"/>
  <c r="BG110"/>
  <c r="BE110"/>
  <c r="T110"/>
  <c r="R110"/>
  <c r="P110"/>
  <c r="BK110"/>
  <c r="J110"/>
  <c r="BF110"/>
  <c r="BI109"/>
  <c r="BH109"/>
  <c r="BG109"/>
  <c r="BE109"/>
  <c r="T109"/>
  <c r="R109"/>
  <c r="P109"/>
  <c r="BK109"/>
  <c r="J109"/>
  <c r="BF109"/>
  <c r="BI107"/>
  <c r="BH107"/>
  <c r="BG107"/>
  <c r="BE107"/>
  <c r="T107"/>
  <c r="R107"/>
  <c r="P107"/>
  <c r="BK107"/>
  <c r="J107"/>
  <c r="BF107"/>
  <c r="BI105"/>
  <c r="BH105"/>
  <c r="BG105"/>
  <c r="BE105"/>
  <c r="T105"/>
  <c r="R105"/>
  <c r="P105"/>
  <c r="BK105"/>
  <c r="J105"/>
  <c r="BF105"/>
  <c r="BI103"/>
  <c r="BH103"/>
  <c r="BG103"/>
  <c r="BE103"/>
  <c r="T103"/>
  <c r="R103"/>
  <c r="P103"/>
  <c r="BK103"/>
  <c r="J103"/>
  <c r="BF103"/>
  <c r="BI101"/>
  <c r="BH101"/>
  <c r="BG101"/>
  <c r="BE101"/>
  <c r="T101"/>
  <c r="R101"/>
  <c r="P101"/>
  <c r="BK101"/>
  <c r="J101"/>
  <c r="BF101"/>
  <c r="BI100"/>
  <c r="BH100"/>
  <c r="BG100"/>
  <c r="BE100"/>
  <c r="T100"/>
  <c r="R100"/>
  <c r="P100"/>
  <c r="BK100"/>
  <c r="J100"/>
  <c r="BF100"/>
  <c r="BI98"/>
  <c r="F41"/>
  <c i="1" r="BD68"/>
  <c i="12" r="BH98"/>
  <c r="F40"/>
  <c i="1" r="BC68"/>
  <c i="12" r="BG98"/>
  <c r="F39"/>
  <c i="1" r="BB68"/>
  <c i="12" r="BE98"/>
  <c r="J37"/>
  <c i="1" r="AV68"/>
  <c i="12" r="F37"/>
  <c i="1" r="AZ68"/>
  <c i="12" r="T98"/>
  <c r="T97"/>
  <c r="T96"/>
  <c r="T95"/>
  <c r="R98"/>
  <c r="R97"/>
  <c r="R96"/>
  <c r="R95"/>
  <c r="P98"/>
  <c r="P97"/>
  <c r="P96"/>
  <c r="P95"/>
  <c i="1" r="AU68"/>
  <c i="12" r="BK98"/>
  <c r="BK97"/>
  <c r="J97"/>
  <c r="BK96"/>
  <c r="J96"/>
  <c r="BK95"/>
  <c r="J95"/>
  <c r="J67"/>
  <c r="J34"/>
  <c i="1" r="AG68"/>
  <c i="12" r="J98"/>
  <c r="BF98"/>
  <c r="J38"/>
  <c i="1" r="AW68"/>
  <c i="12" r="F38"/>
  <c i="1" r="BA68"/>
  <c i="12" r="J69"/>
  <c r="J68"/>
  <c r="J92"/>
  <c r="J91"/>
  <c r="F91"/>
  <c r="F89"/>
  <c r="E87"/>
  <c r="J63"/>
  <c r="J62"/>
  <c r="F62"/>
  <c r="F60"/>
  <c r="E58"/>
  <c r="J43"/>
  <c r="J22"/>
  <c r="E22"/>
  <c r="F92"/>
  <c r="F63"/>
  <c r="J21"/>
  <c r="J16"/>
  <c r="J89"/>
  <c r="J60"/>
  <c r="E7"/>
  <c r="E81"/>
  <c r="E52"/>
  <c i="11" r="J41"/>
  <c r="J40"/>
  <c i="1" r="AY67"/>
  <c i="11" r="J39"/>
  <c i="1" r="AX67"/>
  <c i="11" r="BI234"/>
  <c r="BH234"/>
  <c r="BG234"/>
  <c r="BE234"/>
  <c r="T234"/>
  <c r="R234"/>
  <c r="P234"/>
  <c r="BK234"/>
  <c r="J234"/>
  <c r="BF234"/>
  <c r="BI232"/>
  <c r="BH232"/>
  <c r="BG232"/>
  <c r="BE232"/>
  <c r="T232"/>
  <c r="T231"/>
  <c r="R232"/>
  <c r="R231"/>
  <c r="P232"/>
  <c r="P231"/>
  <c r="BK232"/>
  <c r="BK231"/>
  <c r="J231"/>
  <c r="J232"/>
  <c r="BF232"/>
  <c r="J80"/>
  <c r="BI230"/>
  <c r="BH230"/>
  <c r="BG230"/>
  <c r="BE230"/>
  <c r="T230"/>
  <c r="R230"/>
  <c r="P230"/>
  <c r="BK230"/>
  <c r="J230"/>
  <c r="BF230"/>
  <c r="BI229"/>
  <c r="BH229"/>
  <c r="BG229"/>
  <c r="BE229"/>
  <c r="T229"/>
  <c r="R229"/>
  <c r="P229"/>
  <c r="BK229"/>
  <c r="J229"/>
  <c r="BF229"/>
  <c r="BI227"/>
  <c r="BH227"/>
  <c r="BG227"/>
  <c r="BE227"/>
  <c r="T227"/>
  <c r="R227"/>
  <c r="P227"/>
  <c r="BK227"/>
  <c r="J227"/>
  <c r="BF227"/>
  <c r="BI225"/>
  <c r="BH225"/>
  <c r="BG225"/>
  <c r="BE225"/>
  <c r="T225"/>
  <c r="T224"/>
  <c r="R225"/>
  <c r="R224"/>
  <c r="P225"/>
  <c r="P224"/>
  <c r="BK225"/>
  <c r="BK224"/>
  <c r="J224"/>
  <c r="J225"/>
  <c r="BF225"/>
  <c r="J79"/>
  <c r="BI223"/>
  <c r="BH223"/>
  <c r="BG223"/>
  <c r="BE223"/>
  <c r="T223"/>
  <c r="R223"/>
  <c r="P223"/>
  <c r="BK223"/>
  <c r="J223"/>
  <c r="BF223"/>
  <c r="BI222"/>
  <c r="BH222"/>
  <c r="BG222"/>
  <c r="BE222"/>
  <c r="T222"/>
  <c r="R222"/>
  <c r="P222"/>
  <c r="BK222"/>
  <c r="J222"/>
  <c r="BF222"/>
  <c r="BI221"/>
  <c r="BH221"/>
  <c r="BG221"/>
  <c r="BE221"/>
  <c r="T221"/>
  <c r="R221"/>
  <c r="P221"/>
  <c r="BK221"/>
  <c r="J221"/>
  <c r="BF221"/>
  <c r="BI220"/>
  <c r="BH220"/>
  <c r="BG220"/>
  <c r="BE220"/>
  <c r="T220"/>
  <c r="R220"/>
  <c r="P220"/>
  <c r="BK220"/>
  <c r="J220"/>
  <c r="BF220"/>
  <c r="BI217"/>
  <c r="BH217"/>
  <c r="BG217"/>
  <c r="BE217"/>
  <c r="T217"/>
  <c r="R217"/>
  <c r="P217"/>
  <c r="BK217"/>
  <c r="J217"/>
  <c r="BF217"/>
  <c r="BI215"/>
  <c r="BH215"/>
  <c r="BG215"/>
  <c r="BE215"/>
  <c r="T215"/>
  <c r="R215"/>
  <c r="P215"/>
  <c r="BK215"/>
  <c r="J215"/>
  <c r="BF215"/>
  <c r="BI213"/>
  <c r="BH213"/>
  <c r="BG213"/>
  <c r="BE213"/>
  <c r="T213"/>
  <c r="T212"/>
  <c r="R213"/>
  <c r="R212"/>
  <c r="P213"/>
  <c r="P212"/>
  <c r="BK213"/>
  <c r="BK212"/>
  <c r="J212"/>
  <c r="J213"/>
  <c r="BF213"/>
  <c r="J78"/>
  <c r="BI211"/>
  <c r="BH211"/>
  <c r="BG211"/>
  <c r="BE211"/>
  <c r="T211"/>
  <c r="R211"/>
  <c r="P211"/>
  <c r="BK211"/>
  <c r="J211"/>
  <c r="BF211"/>
  <c r="BI209"/>
  <c r="BH209"/>
  <c r="BG209"/>
  <c r="BE209"/>
  <c r="T209"/>
  <c r="R209"/>
  <c r="P209"/>
  <c r="BK209"/>
  <c r="J209"/>
  <c r="BF209"/>
  <c r="BI207"/>
  <c r="BH207"/>
  <c r="BG207"/>
  <c r="BE207"/>
  <c r="T207"/>
  <c r="R207"/>
  <c r="P207"/>
  <c r="BK207"/>
  <c r="J207"/>
  <c r="BF207"/>
  <c r="BI205"/>
  <c r="BH205"/>
  <c r="BG205"/>
  <c r="BE205"/>
  <c r="T205"/>
  <c r="R205"/>
  <c r="P205"/>
  <c r="BK205"/>
  <c r="J205"/>
  <c r="BF205"/>
  <c r="BI203"/>
  <c r="BH203"/>
  <c r="BG203"/>
  <c r="BE203"/>
  <c r="T203"/>
  <c r="T202"/>
  <c r="R203"/>
  <c r="R202"/>
  <c r="P203"/>
  <c r="P202"/>
  <c r="BK203"/>
  <c r="BK202"/>
  <c r="J202"/>
  <c r="J203"/>
  <c r="BF203"/>
  <c r="J77"/>
  <c r="BI201"/>
  <c r="BH201"/>
  <c r="BG201"/>
  <c r="BE201"/>
  <c r="T201"/>
  <c r="R201"/>
  <c r="P201"/>
  <c r="BK201"/>
  <c r="J201"/>
  <c r="BF201"/>
  <c r="BI199"/>
  <c r="BH199"/>
  <c r="BG199"/>
  <c r="BE199"/>
  <c r="T199"/>
  <c r="R199"/>
  <c r="P199"/>
  <c r="BK199"/>
  <c r="J199"/>
  <c r="BF199"/>
  <c r="BI197"/>
  <c r="BH197"/>
  <c r="BG197"/>
  <c r="BE197"/>
  <c r="T197"/>
  <c r="T196"/>
  <c r="R197"/>
  <c r="R196"/>
  <c r="P197"/>
  <c r="P196"/>
  <c r="BK197"/>
  <c r="BK196"/>
  <c r="J196"/>
  <c r="J197"/>
  <c r="BF197"/>
  <c r="J76"/>
  <c r="BI195"/>
  <c r="BH195"/>
  <c r="BG195"/>
  <c r="BE195"/>
  <c r="T195"/>
  <c r="R195"/>
  <c r="P195"/>
  <c r="BK195"/>
  <c r="J195"/>
  <c r="BF195"/>
  <c r="BI193"/>
  <c r="BH193"/>
  <c r="BG193"/>
  <c r="BE193"/>
  <c r="T193"/>
  <c r="R193"/>
  <c r="P193"/>
  <c r="BK193"/>
  <c r="J193"/>
  <c r="BF193"/>
  <c r="BI191"/>
  <c r="BH191"/>
  <c r="BG191"/>
  <c r="BE191"/>
  <c r="T191"/>
  <c r="R191"/>
  <c r="P191"/>
  <c r="BK191"/>
  <c r="J191"/>
  <c r="BF191"/>
  <c r="BI189"/>
  <c r="BH189"/>
  <c r="BG189"/>
  <c r="BE189"/>
  <c r="T189"/>
  <c r="R189"/>
  <c r="P189"/>
  <c r="BK189"/>
  <c r="J189"/>
  <c r="BF189"/>
  <c r="BI187"/>
  <c r="BH187"/>
  <c r="BG187"/>
  <c r="BE187"/>
  <c r="T187"/>
  <c r="R187"/>
  <c r="P187"/>
  <c r="BK187"/>
  <c r="J187"/>
  <c r="BF187"/>
  <c r="BI185"/>
  <c r="BH185"/>
  <c r="BG185"/>
  <c r="BE185"/>
  <c r="T185"/>
  <c r="R185"/>
  <c r="P185"/>
  <c r="BK185"/>
  <c r="J185"/>
  <c r="BF185"/>
  <c r="BI183"/>
  <c r="BH183"/>
  <c r="BG183"/>
  <c r="BE183"/>
  <c r="T183"/>
  <c r="T182"/>
  <c r="T181"/>
  <c r="R183"/>
  <c r="R182"/>
  <c r="R181"/>
  <c r="P183"/>
  <c r="P182"/>
  <c r="P181"/>
  <c r="BK183"/>
  <c r="BK182"/>
  <c r="J182"/>
  <c r="BK181"/>
  <c r="J181"/>
  <c r="J183"/>
  <c r="BF183"/>
  <c r="J75"/>
  <c r="J74"/>
  <c r="BI180"/>
  <c r="BH180"/>
  <c r="BG180"/>
  <c r="BE180"/>
  <c r="T180"/>
  <c r="T179"/>
  <c r="R180"/>
  <c r="R179"/>
  <c r="P180"/>
  <c r="P179"/>
  <c r="BK180"/>
  <c r="BK179"/>
  <c r="J179"/>
  <c r="J180"/>
  <c r="BF180"/>
  <c r="J73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3"/>
  <c r="BH173"/>
  <c r="BG173"/>
  <c r="BE173"/>
  <c r="T173"/>
  <c r="R173"/>
  <c r="P173"/>
  <c r="BK173"/>
  <c r="J173"/>
  <c r="BF173"/>
  <c r="BI172"/>
  <c r="BH172"/>
  <c r="BG172"/>
  <c r="BE172"/>
  <c r="T172"/>
  <c r="T171"/>
  <c r="R172"/>
  <c r="R171"/>
  <c r="P172"/>
  <c r="P171"/>
  <c r="BK172"/>
  <c r="BK171"/>
  <c r="J171"/>
  <c r="J172"/>
  <c r="BF172"/>
  <c r="J72"/>
  <c r="BI169"/>
  <c r="BH169"/>
  <c r="BG169"/>
  <c r="BE169"/>
  <c r="T169"/>
  <c r="R169"/>
  <c r="P169"/>
  <c r="BK169"/>
  <c r="J169"/>
  <c r="BF169"/>
  <c r="BI168"/>
  <c r="BH168"/>
  <c r="BG168"/>
  <c r="BE168"/>
  <c r="T168"/>
  <c r="R168"/>
  <c r="P168"/>
  <c r="BK168"/>
  <c r="J168"/>
  <c r="BF168"/>
  <c r="BI163"/>
  <c r="BH163"/>
  <c r="BG163"/>
  <c r="BE163"/>
  <c r="T163"/>
  <c r="R163"/>
  <c r="P163"/>
  <c r="BK163"/>
  <c r="J163"/>
  <c r="BF163"/>
  <c r="BI161"/>
  <c r="BH161"/>
  <c r="BG161"/>
  <c r="BE161"/>
  <c r="T161"/>
  <c r="R161"/>
  <c r="P161"/>
  <c r="BK161"/>
  <c r="J161"/>
  <c r="BF161"/>
  <c r="BI159"/>
  <c r="BH159"/>
  <c r="BG159"/>
  <c r="BE159"/>
  <c r="T159"/>
  <c r="R159"/>
  <c r="P159"/>
  <c r="BK159"/>
  <c r="J159"/>
  <c r="BF159"/>
  <c r="BI157"/>
  <c r="BH157"/>
  <c r="BG157"/>
  <c r="BE157"/>
  <c r="T157"/>
  <c r="R157"/>
  <c r="P157"/>
  <c r="BK157"/>
  <c r="J157"/>
  <c r="BF157"/>
  <c r="BI156"/>
  <c r="BH156"/>
  <c r="BG156"/>
  <c r="BE156"/>
  <c r="T156"/>
  <c r="R156"/>
  <c r="P156"/>
  <c r="BK156"/>
  <c r="J156"/>
  <c r="BF156"/>
  <c r="BI154"/>
  <c r="BH154"/>
  <c r="BG154"/>
  <c r="BE154"/>
  <c r="T154"/>
  <c r="R154"/>
  <c r="P154"/>
  <c r="BK154"/>
  <c r="J154"/>
  <c r="BF154"/>
  <c r="BI152"/>
  <c r="BH152"/>
  <c r="BG152"/>
  <c r="BE152"/>
  <c r="T152"/>
  <c r="T151"/>
  <c r="R152"/>
  <c r="R151"/>
  <c r="P152"/>
  <c r="P151"/>
  <c r="BK152"/>
  <c r="BK151"/>
  <c r="J151"/>
  <c r="J152"/>
  <c r="BF152"/>
  <c r="J71"/>
  <c r="BI149"/>
  <c r="BH149"/>
  <c r="BG149"/>
  <c r="BE149"/>
  <c r="T149"/>
  <c r="R149"/>
  <c r="P149"/>
  <c r="BK149"/>
  <c r="J149"/>
  <c r="BF149"/>
  <c r="BI147"/>
  <c r="BH147"/>
  <c r="BG147"/>
  <c r="BE147"/>
  <c r="T147"/>
  <c r="R147"/>
  <c r="P147"/>
  <c r="BK147"/>
  <c r="J147"/>
  <c r="BF147"/>
  <c r="BI145"/>
  <c r="BH145"/>
  <c r="BG145"/>
  <c r="BE145"/>
  <c r="T145"/>
  <c r="R145"/>
  <c r="P145"/>
  <c r="BK145"/>
  <c r="J145"/>
  <c r="BF145"/>
  <c r="BI143"/>
  <c r="BH143"/>
  <c r="BG143"/>
  <c r="BE143"/>
  <c r="T143"/>
  <c r="R143"/>
  <c r="P143"/>
  <c r="BK143"/>
  <c r="J143"/>
  <c r="BF143"/>
  <c r="BI141"/>
  <c r="BH141"/>
  <c r="BG141"/>
  <c r="BE141"/>
  <c r="T141"/>
  <c r="R141"/>
  <c r="P141"/>
  <c r="BK141"/>
  <c r="J141"/>
  <c r="BF141"/>
  <c r="BI139"/>
  <c r="BH139"/>
  <c r="BG139"/>
  <c r="BE139"/>
  <c r="T139"/>
  <c r="R139"/>
  <c r="P139"/>
  <c r="BK139"/>
  <c r="J139"/>
  <c r="BF139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2"/>
  <c r="BH132"/>
  <c r="BG132"/>
  <c r="BE132"/>
  <c r="T132"/>
  <c r="R132"/>
  <c r="P132"/>
  <c r="BK132"/>
  <c r="J132"/>
  <c r="BF132"/>
  <c r="BI130"/>
  <c r="BH130"/>
  <c r="BG130"/>
  <c r="BE130"/>
  <c r="T130"/>
  <c r="R130"/>
  <c r="P130"/>
  <c r="BK130"/>
  <c r="J130"/>
  <c r="BF130"/>
  <c r="BI128"/>
  <c r="BH128"/>
  <c r="BG128"/>
  <c r="BE128"/>
  <c r="T128"/>
  <c r="R128"/>
  <c r="P128"/>
  <c r="BK128"/>
  <c r="J128"/>
  <c r="BF128"/>
  <c r="BI126"/>
  <c r="BH126"/>
  <c r="BG126"/>
  <c r="BE126"/>
  <c r="T126"/>
  <c r="R126"/>
  <c r="P126"/>
  <c r="BK126"/>
  <c r="J126"/>
  <c r="BF126"/>
  <c r="BI122"/>
  <c r="BH122"/>
  <c r="BG122"/>
  <c r="BE122"/>
  <c r="T122"/>
  <c r="R122"/>
  <c r="P122"/>
  <c r="BK122"/>
  <c r="J122"/>
  <c r="BF122"/>
  <c r="BI120"/>
  <c r="BH120"/>
  <c r="BG120"/>
  <c r="BE120"/>
  <c r="T120"/>
  <c r="R120"/>
  <c r="P120"/>
  <c r="BK120"/>
  <c r="J120"/>
  <c r="BF120"/>
  <c r="BI118"/>
  <c r="BH118"/>
  <c r="BG118"/>
  <c r="BE118"/>
  <c r="T118"/>
  <c r="R118"/>
  <c r="P118"/>
  <c r="BK118"/>
  <c r="J118"/>
  <c r="BF118"/>
  <c r="BI116"/>
  <c r="BH116"/>
  <c r="BG116"/>
  <c r="BE116"/>
  <c r="T116"/>
  <c r="R116"/>
  <c r="P116"/>
  <c r="BK116"/>
  <c r="J116"/>
  <c r="BF116"/>
  <c r="BI114"/>
  <c r="BH114"/>
  <c r="BG114"/>
  <c r="BE114"/>
  <c r="T114"/>
  <c r="R114"/>
  <c r="P114"/>
  <c r="BK114"/>
  <c r="J114"/>
  <c r="BF114"/>
  <c r="BI113"/>
  <c r="BH113"/>
  <c r="BG113"/>
  <c r="BE113"/>
  <c r="T113"/>
  <c r="R113"/>
  <c r="P113"/>
  <c r="BK113"/>
  <c r="J113"/>
  <c r="BF113"/>
  <c r="BI112"/>
  <c r="BH112"/>
  <c r="BG112"/>
  <c r="BE112"/>
  <c r="T112"/>
  <c r="R112"/>
  <c r="P112"/>
  <c r="BK112"/>
  <c r="J112"/>
  <c r="BF112"/>
  <c r="BI110"/>
  <c r="BH110"/>
  <c r="BG110"/>
  <c r="BE110"/>
  <c r="T110"/>
  <c r="T109"/>
  <c r="R110"/>
  <c r="R109"/>
  <c r="P110"/>
  <c r="P109"/>
  <c r="BK110"/>
  <c r="BK109"/>
  <c r="J109"/>
  <c r="J110"/>
  <c r="BF110"/>
  <c r="J70"/>
  <c r="BI107"/>
  <c r="F41"/>
  <c i="1" r="BD67"/>
  <c i="11" r="BH107"/>
  <c r="F40"/>
  <c i="1" r="BC67"/>
  <c i="11" r="BG107"/>
  <c r="F39"/>
  <c i="1" r="BB67"/>
  <c i="11" r="BE107"/>
  <c r="J37"/>
  <c i="1" r="AV67"/>
  <c i="11" r="F37"/>
  <c i="1" r="AZ67"/>
  <c i="11" r="T107"/>
  <c r="T106"/>
  <c r="T105"/>
  <c r="T104"/>
  <c r="R107"/>
  <c r="R106"/>
  <c r="R105"/>
  <c r="R104"/>
  <c r="P107"/>
  <c r="P106"/>
  <c r="P105"/>
  <c r="P104"/>
  <c i="1" r="AU67"/>
  <c i="11" r="BK107"/>
  <c r="BK106"/>
  <c r="J106"/>
  <c r="BK105"/>
  <c r="J105"/>
  <c r="BK104"/>
  <c r="J104"/>
  <c r="J67"/>
  <c r="J34"/>
  <c i="1" r="AG67"/>
  <c i="11" r="J107"/>
  <c r="BF107"/>
  <c r="J38"/>
  <c i="1" r="AW67"/>
  <c i="11" r="F38"/>
  <c i="1" r="BA67"/>
  <c i="11" r="J69"/>
  <c r="J68"/>
  <c r="J101"/>
  <c r="J100"/>
  <c r="F100"/>
  <c r="F98"/>
  <c r="E96"/>
  <c r="J63"/>
  <c r="J62"/>
  <c r="F62"/>
  <c r="F60"/>
  <c r="E58"/>
  <c r="J43"/>
  <c r="J22"/>
  <c r="E22"/>
  <c r="F101"/>
  <c r="F63"/>
  <c r="J21"/>
  <c r="J16"/>
  <c r="J98"/>
  <c r="J60"/>
  <c r="E7"/>
  <c r="E90"/>
  <c r="E52"/>
  <c i="10" r="J41"/>
  <c r="J40"/>
  <c i="1" r="AY66"/>
  <c i="10" r="J39"/>
  <c i="1" r="AX66"/>
  <c i="10" r="BI227"/>
  <c r="BH227"/>
  <c r="BG227"/>
  <c r="BE227"/>
  <c r="T227"/>
  <c r="R227"/>
  <c r="P227"/>
  <c r="BK227"/>
  <c r="J227"/>
  <c r="BF227"/>
  <c r="BI225"/>
  <c r="BH225"/>
  <c r="BG225"/>
  <c r="BE225"/>
  <c r="T225"/>
  <c r="T224"/>
  <c r="R225"/>
  <c r="R224"/>
  <c r="P225"/>
  <c r="P224"/>
  <c r="BK225"/>
  <c r="BK224"/>
  <c r="J224"/>
  <c r="J225"/>
  <c r="BF225"/>
  <c r="J79"/>
  <c r="BI223"/>
  <c r="BH223"/>
  <c r="BG223"/>
  <c r="BE223"/>
  <c r="T223"/>
  <c r="R223"/>
  <c r="P223"/>
  <c r="BK223"/>
  <c r="J223"/>
  <c r="BF223"/>
  <c r="BI222"/>
  <c r="BH222"/>
  <c r="BG222"/>
  <c r="BE222"/>
  <c r="T222"/>
  <c r="R222"/>
  <c r="P222"/>
  <c r="BK222"/>
  <c r="J222"/>
  <c r="BF222"/>
  <c r="BI220"/>
  <c r="BH220"/>
  <c r="BG220"/>
  <c r="BE220"/>
  <c r="T220"/>
  <c r="R220"/>
  <c r="P220"/>
  <c r="BK220"/>
  <c r="J220"/>
  <c r="BF220"/>
  <c r="BI218"/>
  <c r="BH218"/>
  <c r="BG218"/>
  <c r="BE218"/>
  <c r="T218"/>
  <c r="T217"/>
  <c r="R218"/>
  <c r="R217"/>
  <c r="P218"/>
  <c r="P217"/>
  <c r="BK218"/>
  <c r="BK217"/>
  <c r="J217"/>
  <c r="J218"/>
  <c r="BF218"/>
  <c r="J78"/>
  <c r="BI216"/>
  <c r="BH216"/>
  <c r="BG216"/>
  <c r="BE216"/>
  <c r="T216"/>
  <c r="R216"/>
  <c r="P216"/>
  <c r="BK216"/>
  <c r="J216"/>
  <c r="BF216"/>
  <c r="BI215"/>
  <c r="BH215"/>
  <c r="BG215"/>
  <c r="BE215"/>
  <c r="T215"/>
  <c r="R215"/>
  <c r="P215"/>
  <c r="BK215"/>
  <c r="J215"/>
  <c r="BF215"/>
  <c r="BI214"/>
  <c r="BH214"/>
  <c r="BG214"/>
  <c r="BE214"/>
  <c r="T214"/>
  <c r="R214"/>
  <c r="P214"/>
  <c r="BK214"/>
  <c r="J214"/>
  <c r="BF214"/>
  <c r="BI213"/>
  <c r="BH213"/>
  <c r="BG213"/>
  <c r="BE213"/>
  <c r="T213"/>
  <c r="R213"/>
  <c r="P213"/>
  <c r="BK213"/>
  <c r="J213"/>
  <c r="BF213"/>
  <c r="BI210"/>
  <c r="BH210"/>
  <c r="BG210"/>
  <c r="BE210"/>
  <c r="T210"/>
  <c r="R210"/>
  <c r="P210"/>
  <c r="BK210"/>
  <c r="J210"/>
  <c r="BF210"/>
  <c r="BI208"/>
  <c r="BH208"/>
  <c r="BG208"/>
  <c r="BE208"/>
  <c r="T208"/>
  <c r="R208"/>
  <c r="P208"/>
  <c r="BK208"/>
  <c r="J208"/>
  <c r="BF208"/>
  <c r="BI206"/>
  <c r="BH206"/>
  <c r="BG206"/>
  <c r="BE206"/>
  <c r="T206"/>
  <c r="T205"/>
  <c r="R206"/>
  <c r="R205"/>
  <c r="P206"/>
  <c r="P205"/>
  <c r="BK206"/>
  <c r="BK205"/>
  <c r="J205"/>
  <c r="J206"/>
  <c r="BF206"/>
  <c r="J77"/>
  <c r="BI204"/>
  <c r="BH204"/>
  <c r="BG204"/>
  <c r="BE204"/>
  <c r="T204"/>
  <c r="R204"/>
  <c r="P204"/>
  <c r="BK204"/>
  <c r="J204"/>
  <c r="BF204"/>
  <c r="BI202"/>
  <c r="BH202"/>
  <c r="BG202"/>
  <c r="BE202"/>
  <c r="T202"/>
  <c r="R202"/>
  <c r="P202"/>
  <c r="BK202"/>
  <c r="J202"/>
  <c r="BF202"/>
  <c r="BI200"/>
  <c r="BH200"/>
  <c r="BG200"/>
  <c r="BE200"/>
  <c r="T200"/>
  <c r="R200"/>
  <c r="P200"/>
  <c r="BK200"/>
  <c r="J200"/>
  <c r="BF200"/>
  <c r="BI198"/>
  <c r="BH198"/>
  <c r="BG198"/>
  <c r="BE198"/>
  <c r="T198"/>
  <c r="R198"/>
  <c r="P198"/>
  <c r="BK198"/>
  <c r="J198"/>
  <c r="BF198"/>
  <c r="BI196"/>
  <c r="BH196"/>
  <c r="BG196"/>
  <c r="BE196"/>
  <c r="T196"/>
  <c r="T195"/>
  <c r="R196"/>
  <c r="R195"/>
  <c r="P196"/>
  <c r="P195"/>
  <c r="BK196"/>
  <c r="BK195"/>
  <c r="J195"/>
  <c r="J196"/>
  <c r="BF196"/>
  <c r="J76"/>
  <c r="BI194"/>
  <c r="BH194"/>
  <c r="BG194"/>
  <c r="BE194"/>
  <c r="T194"/>
  <c r="R194"/>
  <c r="P194"/>
  <c r="BK194"/>
  <c r="J194"/>
  <c r="BF194"/>
  <c r="BI192"/>
  <c r="BH192"/>
  <c r="BG192"/>
  <c r="BE192"/>
  <c r="T192"/>
  <c r="R192"/>
  <c r="P192"/>
  <c r="BK192"/>
  <c r="J192"/>
  <c r="BF192"/>
  <c r="BI190"/>
  <c r="BH190"/>
  <c r="BG190"/>
  <c r="BE190"/>
  <c r="T190"/>
  <c r="T189"/>
  <c r="R190"/>
  <c r="R189"/>
  <c r="P190"/>
  <c r="P189"/>
  <c r="BK190"/>
  <c r="BK189"/>
  <c r="J189"/>
  <c r="J190"/>
  <c r="BF190"/>
  <c r="J75"/>
  <c r="BI188"/>
  <c r="BH188"/>
  <c r="BG188"/>
  <c r="BE188"/>
  <c r="T188"/>
  <c r="R188"/>
  <c r="P188"/>
  <c r="BK188"/>
  <c r="J188"/>
  <c r="BF188"/>
  <c r="BI186"/>
  <c r="BH186"/>
  <c r="BG186"/>
  <c r="BE186"/>
  <c r="T186"/>
  <c r="R186"/>
  <c r="P186"/>
  <c r="BK186"/>
  <c r="J186"/>
  <c r="BF186"/>
  <c r="BI184"/>
  <c r="BH184"/>
  <c r="BG184"/>
  <c r="BE184"/>
  <c r="T184"/>
  <c r="R184"/>
  <c r="P184"/>
  <c r="BK184"/>
  <c r="J184"/>
  <c r="BF184"/>
  <c r="BI182"/>
  <c r="BH182"/>
  <c r="BG182"/>
  <c r="BE182"/>
  <c r="T182"/>
  <c r="R182"/>
  <c r="P182"/>
  <c r="BK182"/>
  <c r="J182"/>
  <c r="BF182"/>
  <c r="BI180"/>
  <c r="BH180"/>
  <c r="BG180"/>
  <c r="BE180"/>
  <c r="T180"/>
  <c r="R180"/>
  <c r="P180"/>
  <c r="BK180"/>
  <c r="J180"/>
  <c r="BF180"/>
  <c r="BI178"/>
  <c r="BH178"/>
  <c r="BG178"/>
  <c r="BE178"/>
  <c r="T178"/>
  <c r="R178"/>
  <c r="P178"/>
  <c r="BK178"/>
  <c r="J178"/>
  <c r="BF178"/>
  <c r="BI176"/>
  <c r="BH176"/>
  <c r="BG176"/>
  <c r="BE176"/>
  <c r="T176"/>
  <c r="T175"/>
  <c r="T174"/>
  <c r="R176"/>
  <c r="R175"/>
  <c r="R174"/>
  <c r="P176"/>
  <c r="P175"/>
  <c r="P174"/>
  <c r="BK176"/>
  <c r="BK175"/>
  <c r="J175"/>
  <c r="BK174"/>
  <c r="J174"/>
  <c r="J176"/>
  <c r="BF176"/>
  <c r="J74"/>
  <c r="J73"/>
  <c r="BI173"/>
  <c r="BH173"/>
  <c r="BG173"/>
  <c r="BE173"/>
  <c r="T173"/>
  <c r="T172"/>
  <c r="R173"/>
  <c r="R172"/>
  <c r="P173"/>
  <c r="P172"/>
  <c r="BK173"/>
  <c r="BK172"/>
  <c r="J172"/>
  <c r="J173"/>
  <c r="BF173"/>
  <c r="J72"/>
  <c r="BI170"/>
  <c r="BH170"/>
  <c r="BG170"/>
  <c r="BE170"/>
  <c r="T170"/>
  <c r="R170"/>
  <c r="P170"/>
  <c r="BK170"/>
  <c r="J170"/>
  <c r="BF170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5"/>
  <c r="BH165"/>
  <c r="BG165"/>
  <c r="BE165"/>
  <c r="T165"/>
  <c r="R165"/>
  <c r="P165"/>
  <c r="BK165"/>
  <c r="J165"/>
  <c r="BF165"/>
  <c r="BI164"/>
  <c r="BH164"/>
  <c r="BG164"/>
  <c r="BE164"/>
  <c r="T164"/>
  <c r="T163"/>
  <c r="R164"/>
  <c r="R163"/>
  <c r="P164"/>
  <c r="P163"/>
  <c r="BK164"/>
  <c r="BK163"/>
  <c r="J163"/>
  <c r="J164"/>
  <c r="BF164"/>
  <c r="J71"/>
  <c r="BI161"/>
  <c r="BH161"/>
  <c r="BG161"/>
  <c r="BE161"/>
  <c r="T161"/>
  <c r="R161"/>
  <c r="P161"/>
  <c r="BK161"/>
  <c r="J161"/>
  <c r="BF161"/>
  <c r="BI160"/>
  <c r="BH160"/>
  <c r="BG160"/>
  <c r="BE160"/>
  <c r="T160"/>
  <c r="R160"/>
  <c r="P160"/>
  <c r="BK160"/>
  <c r="J160"/>
  <c r="BF160"/>
  <c r="BI156"/>
  <c r="BH156"/>
  <c r="BG156"/>
  <c r="BE156"/>
  <c r="T156"/>
  <c r="R156"/>
  <c r="P156"/>
  <c r="BK156"/>
  <c r="J156"/>
  <c r="BF156"/>
  <c r="BI154"/>
  <c r="BH154"/>
  <c r="BG154"/>
  <c r="BE154"/>
  <c r="T154"/>
  <c r="R154"/>
  <c r="P154"/>
  <c r="BK154"/>
  <c r="J154"/>
  <c r="BF154"/>
  <c r="BI152"/>
  <c r="BH152"/>
  <c r="BG152"/>
  <c r="BE152"/>
  <c r="T152"/>
  <c r="R152"/>
  <c r="P152"/>
  <c r="BK152"/>
  <c r="J152"/>
  <c r="BF152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7"/>
  <c r="BH147"/>
  <c r="BG147"/>
  <c r="BE147"/>
  <c r="T147"/>
  <c r="R147"/>
  <c r="P147"/>
  <c r="BK147"/>
  <c r="J147"/>
  <c r="BF147"/>
  <c r="BI145"/>
  <c r="BH145"/>
  <c r="BG145"/>
  <c r="BE145"/>
  <c r="T145"/>
  <c r="T144"/>
  <c r="R145"/>
  <c r="R144"/>
  <c r="P145"/>
  <c r="P144"/>
  <c r="BK145"/>
  <c r="BK144"/>
  <c r="J144"/>
  <c r="J145"/>
  <c r="BF145"/>
  <c r="J70"/>
  <c r="BI142"/>
  <c r="BH142"/>
  <c r="BG142"/>
  <c r="BE142"/>
  <c r="T142"/>
  <c r="R142"/>
  <c r="P142"/>
  <c r="BK142"/>
  <c r="J142"/>
  <c r="BF142"/>
  <c r="BI140"/>
  <c r="BH140"/>
  <c r="BG140"/>
  <c r="BE140"/>
  <c r="T140"/>
  <c r="R140"/>
  <c r="P140"/>
  <c r="BK140"/>
  <c r="J140"/>
  <c r="BF140"/>
  <c r="BI138"/>
  <c r="BH138"/>
  <c r="BG138"/>
  <c r="BE138"/>
  <c r="T138"/>
  <c r="R138"/>
  <c r="P138"/>
  <c r="BK138"/>
  <c r="J138"/>
  <c r="BF138"/>
  <c r="BI136"/>
  <c r="BH136"/>
  <c r="BG136"/>
  <c r="BE136"/>
  <c r="T136"/>
  <c r="R136"/>
  <c r="P136"/>
  <c r="BK136"/>
  <c r="J136"/>
  <c r="BF136"/>
  <c r="BI134"/>
  <c r="BH134"/>
  <c r="BG134"/>
  <c r="BE134"/>
  <c r="T134"/>
  <c r="R134"/>
  <c r="P134"/>
  <c r="BK134"/>
  <c r="J134"/>
  <c r="BF134"/>
  <c r="BI132"/>
  <c r="BH132"/>
  <c r="BG132"/>
  <c r="BE132"/>
  <c r="T132"/>
  <c r="R132"/>
  <c r="P132"/>
  <c r="BK132"/>
  <c r="J132"/>
  <c r="BF132"/>
  <c r="BI128"/>
  <c r="BH128"/>
  <c r="BG128"/>
  <c r="BE128"/>
  <c r="T128"/>
  <c r="R128"/>
  <c r="P128"/>
  <c r="BK128"/>
  <c r="J128"/>
  <c r="BF128"/>
  <c r="BI127"/>
  <c r="BH127"/>
  <c r="BG127"/>
  <c r="BE127"/>
  <c r="T127"/>
  <c r="R127"/>
  <c r="P127"/>
  <c r="BK127"/>
  <c r="J127"/>
  <c r="BF127"/>
  <c r="BI125"/>
  <c r="BH125"/>
  <c r="BG125"/>
  <c r="BE125"/>
  <c r="T125"/>
  <c r="R125"/>
  <c r="P125"/>
  <c r="BK125"/>
  <c r="J125"/>
  <c r="BF125"/>
  <c r="BI122"/>
  <c r="BH122"/>
  <c r="BG122"/>
  <c r="BE122"/>
  <c r="T122"/>
  <c r="R122"/>
  <c r="P122"/>
  <c r="BK122"/>
  <c r="J122"/>
  <c r="BF122"/>
  <c r="BI120"/>
  <c r="BH120"/>
  <c r="BG120"/>
  <c r="BE120"/>
  <c r="T120"/>
  <c r="R120"/>
  <c r="P120"/>
  <c r="BK120"/>
  <c r="J120"/>
  <c r="BF120"/>
  <c r="BI118"/>
  <c r="BH118"/>
  <c r="BG118"/>
  <c r="BE118"/>
  <c r="T118"/>
  <c r="R118"/>
  <c r="P118"/>
  <c r="BK118"/>
  <c r="J118"/>
  <c r="BF118"/>
  <c r="BI114"/>
  <c r="BH114"/>
  <c r="BG114"/>
  <c r="BE114"/>
  <c r="T114"/>
  <c r="R114"/>
  <c r="P114"/>
  <c r="BK114"/>
  <c r="J114"/>
  <c r="BF114"/>
  <c r="BI112"/>
  <c r="BH112"/>
  <c r="BG112"/>
  <c r="BE112"/>
  <c r="T112"/>
  <c r="R112"/>
  <c r="P112"/>
  <c r="BK112"/>
  <c r="J112"/>
  <c r="BF112"/>
  <c r="BI110"/>
  <c r="BH110"/>
  <c r="BG110"/>
  <c r="BE110"/>
  <c r="T110"/>
  <c r="R110"/>
  <c r="P110"/>
  <c r="BK110"/>
  <c r="J110"/>
  <c r="BF110"/>
  <c r="BI109"/>
  <c r="BH109"/>
  <c r="BG109"/>
  <c r="BE109"/>
  <c r="T109"/>
  <c r="R109"/>
  <c r="P109"/>
  <c r="BK109"/>
  <c r="J109"/>
  <c r="BF109"/>
  <c r="BI108"/>
  <c r="BH108"/>
  <c r="BG108"/>
  <c r="BE108"/>
  <c r="T108"/>
  <c r="R108"/>
  <c r="P108"/>
  <c r="BK108"/>
  <c r="J108"/>
  <c r="BF108"/>
  <c r="BI106"/>
  <c r="F41"/>
  <c i="1" r="BD66"/>
  <c i="10" r="BH106"/>
  <c r="F40"/>
  <c i="1" r="BC66"/>
  <c i="10" r="BG106"/>
  <c r="F39"/>
  <c i="1" r="BB66"/>
  <c i="10" r="BE106"/>
  <c r="J37"/>
  <c i="1" r="AV66"/>
  <c i="10" r="F37"/>
  <c i="1" r="AZ66"/>
  <c i="10" r="T106"/>
  <c r="T105"/>
  <c r="T104"/>
  <c r="T103"/>
  <c r="R106"/>
  <c r="R105"/>
  <c r="R104"/>
  <c r="R103"/>
  <c r="P106"/>
  <c r="P105"/>
  <c r="P104"/>
  <c r="P103"/>
  <c i="1" r="AU66"/>
  <c i="10" r="BK106"/>
  <c r="BK105"/>
  <c r="J105"/>
  <c r="BK104"/>
  <c r="J104"/>
  <c r="BK103"/>
  <c r="J103"/>
  <c r="J67"/>
  <c r="J34"/>
  <c i="1" r="AG66"/>
  <c i="10" r="J106"/>
  <c r="BF106"/>
  <c r="J38"/>
  <c i="1" r="AW66"/>
  <c i="10" r="F38"/>
  <c i="1" r="BA66"/>
  <c i="10" r="J69"/>
  <c r="J68"/>
  <c r="J100"/>
  <c r="J99"/>
  <c r="F99"/>
  <c r="F97"/>
  <c r="E95"/>
  <c r="J63"/>
  <c r="J62"/>
  <c r="F62"/>
  <c r="F60"/>
  <c r="E58"/>
  <c r="J43"/>
  <c r="J22"/>
  <c r="E22"/>
  <c r="F100"/>
  <c r="F63"/>
  <c r="J21"/>
  <c r="J16"/>
  <c r="J97"/>
  <c r="J60"/>
  <c r="E7"/>
  <c r="E89"/>
  <c r="E52"/>
  <c i="9" r="J41"/>
  <c r="J40"/>
  <c i="1" r="AY65"/>
  <c i="9" r="J39"/>
  <c i="1" r="AX65"/>
  <c i="9" r="BI230"/>
  <c r="BH230"/>
  <c r="BG230"/>
  <c r="BE230"/>
  <c r="T230"/>
  <c r="R230"/>
  <c r="P230"/>
  <c r="BK230"/>
  <c r="J230"/>
  <c r="BF230"/>
  <c r="BI228"/>
  <c r="BH228"/>
  <c r="BG228"/>
  <c r="BE228"/>
  <c r="T228"/>
  <c r="T227"/>
  <c r="R228"/>
  <c r="R227"/>
  <c r="P228"/>
  <c r="P227"/>
  <c r="BK228"/>
  <c r="BK227"/>
  <c r="J227"/>
  <c r="J228"/>
  <c r="BF228"/>
  <c r="J80"/>
  <c r="BI226"/>
  <c r="BH226"/>
  <c r="BG226"/>
  <c r="BE226"/>
  <c r="T226"/>
  <c r="R226"/>
  <c r="P226"/>
  <c r="BK226"/>
  <c r="J226"/>
  <c r="BF226"/>
  <c r="BI225"/>
  <c r="BH225"/>
  <c r="BG225"/>
  <c r="BE225"/>
  <c r="T225"/>
  <c r="R225"/>
  <c r="P225"/>
  <c r="BK225"/>
  <c r="J225"/>
  <c r="BF225"/>
  <c r="BI223"/>
  <c r="BH223"/>
  <c r="BG223"/>
  <c r="BE223"/>
  <c r="T223"/>
  <c r="R223"/>
  <c r="P223"/>
  <c r="BK223"/>
  <c r="J223"/>
  <c r="BF223"/>
  <c r="BI221"/>
  <c r="BH221"/>
  <c r="BG221"/>
  <c r="BE221"/>
  <c r="T221"/>
  <c r="T220"/>
  <c r="R221"/>
  <c r="R220"/>
  <c r="P221"/>
  <c r="P220"/>
  <c r="BK221"/>
  <c r="BK220"/>
  <c r="J220"/>
  <c r="J221"/>
  <c r="BF221"/>
  <c r="J79"/>
  <c r="BI219"/>
  <c r="BH219"/>
  <c r="BG219"/>
  <c r="BE219"/>
  <c r="T219"/>
  <c r="R219"/>
  <c r="P219"/>
  <c r="BK219"/>
  <c r="J219"/>
  <c r="BF219"/>
  <c r="BI218"/>
  <c r="BH218"/>
  <c r="BG218"/>
  <c r="BE218"/>
  <c r="T218"/>
  <c r="R218"/>
  <c r="P218"/>
  <c r="BK218"/>
  <c r="J218"/>
  <c r="BF218"/>
  <c r="BI217"/>
  <c r="BH217"/>
  <c r="BG217"/>
  <c r="BE217"/>
  <c r="T217"/>
  <c r="R217"/>
  <c r="P217"/>
  <c r="BK217"/>
  <c r="J217"/>
  <c r="BF217"/>
  <c r="BI216"/>
  <c r="BH216"/>
  <c r="BG216"/>
  <c r="BE216"/>
  <c r="T216"/>
  <c r="R216"/>
  <c r="P216"/>
  <c r="BK216"/>
  <c r="J216"/>
  <c r="BF216"/>
  <c r="BI213"/>
  <c r="BH213"/>
  <c r="BG213"/>
  <c r="BE213"/>
  <c r="T213"/>
  <c r="R213"/>
  <c r="P213"/>
  <c r="BK213"/>
  <c r="J213"/>
  <c r="BF213"/>
  <c r="BI212"/>
  <c r="BH212"/>
  <c r="BG212"/>
  <c r="BE212"/>
  <c r="T212"/>
  <c r="R212"/>
  <c r="P212"/>
  <c r="BK212"/>
  <c r="J212"/>
  <c r="BF212"/>
  <c r="BI210"/>
  <c r="BH210"/>
  <c r="BG210"/>
  <c r="BE210"/>
  <c r="T210"/>
  <c r="T209"/>
  <c r="R210"/>
  <c r="R209"/>
  <c r="P210"/>
  <c r="P209"/>
  <c r="BK210"/>
  <c r="BK209"/>
  <c r="J209"/>
  <c r="J210"/>
  <c r="BF210"/>
  <c r="J78"/>
  <c r="BI208"/>
  <c r="BH208"/>
  <c r="BG208"/>
  <c r="BE208"/>
  <c r="T208"/>
  <c r="R208"/>
  <c r="P208"/>
  <c r="BK208"/>
  <c r="J208"/>
  <c r="BF208"/>
  <c r="BI206"/>
  <c r="BH206"/>
  <c r="BG206"/>
  <c r="BE206"/>
  <c r="T206"/>
  <c r="R206"/>
  <c r="P206"/>
  <c r="BK206"/>
  <c r="J206"/>
  <c r="BF206"/>
  <c r="BI205"/>
  <c r="BH205"/>
  <c r="BG205"/>
  <c r="BE205"/>
  <c r="T205"/>
  <c r="R205"/>
  <c r="P205"/>
  <c r="BK205"/>
  <c r="J205"/>
  <c r="BF205"/>
  <c r="BI203"/>
  <c r="BH203"/>
  <c r="BG203"/>
  <c r="BE203"/>
  <c r="T203"/>
  <c r="R203"/>
  <c r="P203"/>
  <c r="BK203"/>
  <c r="J203"/>
  <c r="BF203"/>
  <c r="BI201"/>
  <c r="BH201"/>
  <c r="BG201"/>
  <c r="BE201"/>
  <c r="T201"/>
  <c r="T200"/>
  <c r="R201"/>
  <c r="R200"/>
  <c r="P201"/>
  <c r="P200"/>
  <c r="BK201"/>
  <c r="BK200"/>
  <c r="J200"/>
  <c r="J201"/>
  <c r="BF201"/>
  <c r="J77"/>
  <c r="BI199"/>
  <c r="BH199"/>
  <c r="BG199"/>
  <c r="BE199"/>
  <c r="T199"/>
  <c r="R199"/>
  <c r="P199"/>
  <c r="BK199"/>
  <c r="J199"/>
  <c r="BF199"/>
  <c r="BI197"/>
  <c r="BH197"/>
  <c r="BG197"/>
  <c r="BE197"/>
  <c r="T197"/>
  <c r="R197"/>
  <c r="P197"/>
  <c r="BK197"/>
  <c r="J197"/>
  <c r="BF197"/>
  <c r="BI195"/>
  <c r="BH195"/>
  <c r="BG195"/>
  <c r="BE195"/>
  <c r="T195"/>
  <c r="T194"/>
  <c r="R195"/>
  <c r="R194"/>
  <c r="P195"/>
  <c r="P194"/>
  <c r="BK195"/>
  <c r="BK194"/>
  <c r="J194"/>
  <c r="J195"/>
  <c r="BF195"/>
  <c r="J76"/>
  <c r="BI193"/>
  <c r="BH193"/>
  <c r="BG193"/>
  <c r="BE193"/>
  <c r="T193"/>
  <c r="R193"/>
  <c r="P193"/>
  <c r="BK193"/>
  <c r="J193"/>
  <c r="BF193"/>
  <c r="BI191"/>
  <c r="BH191"/>
  <c r="BG191"/>
  <c r="BE191"/>
  <c r="T191"/>
  <c r="R191"/>
  <c r="P191"/>
  <c r="BK191"/>
  <c r="J191"/>
  <c r="BF191"/>
  <c r="BI189"/>
  <c r="BH189"/>
  <c r="BG189"/>
  <c r="BE189"/>
  <c r="T189"/>
  <c r="R189"/>
  <c r="P189"/>
  <c r="BK189"/>
  <c r="J189"/>
  <c r="BF189"/>
  <c r="BI187"/>
  <c r="BH187"/>
  <c r="BG187"/>
  <c r="BE187"/>
  <c r="T187"/>
  <c r="R187"/>
  <c r="P187"/>
  <c r="BK187"/>
  <c r="J187"/>
  <c r="BF187"/>
  <c r="BI185"/>
  <c r="BH185"/>
  <c r="BG185"/>
  <c r="BE185"/>
  <c r="T185"/>
  <c r="R185"/>
  <c r="P185"/>
  <c r="BK185"/>
  <c r="J185"/>
  <c r="BF185"/>
  <c r="BI183"/>
  <c r="BH183"/>
  <c r="BG183"/>
  <c r="BE183"/>
  <c r="T183"/>
  <c r="R183"/>
  <c r="P183"/>
  <c r="BK183"/>
  <c r="J183"/>
  <c r="BF183"/>
  <c r="BI181"/>
  <c r="BH181"/>
  <c r="BG181"/>
  <c r="BE181"/>
  <c r="T181"/>
  <c r="T180"/>
  <c r="T179"/>
  <c r="R181"/>
  <c r="R180"/>
  <c r="R179"/>
  <c r="P181"/>
  <c r="P180"/>
  <c r="P179"/>
  <c r="BK181"/>
  <c r="BK180"/>
  <c r="J180"/>
  <c r="BK179"/>
  <c r="J179"/>
  <c r="J181"/>
  <c r="BF181"/>
  <c r="J75"/>
  <c r="J74"/>
  <c r="BI178"/>
  <c r="BH178"/>
  <c r="BG178"/>
  <c r="BE178"/>
  <c r="T178"/>
  <c r="T177"/>
  <c r="R178"/>
  <c r="R177"/>
  <c r="P178"/>
  <c r="P177"/>
  <c r="BK178"/>
  <c r="BK177"/>
  <c r="J177"/>
  <c r="J178"/>
  <c r="BF178"/>
  <c r="J73"/>
  <c r="BI175"/>
  <c r="BH175"/>
  <c r="BG175"/>
  <c r="BE175"/>
  <c r="T175"/>
  <c r="R175"/>
  <c r="P175"/>
  <c r="BK175"/>
  <c r="J175"/>
  <c r="BF175"/>
  <c r="BI174"/>
  <c r="BH174"/>
  <c r="BG174"/>
  <c r="BE174"/>
  <c r="T174"/>
  <c r="R174"/>
  <c r="P174"/>
  <c r="BK174"/>
  <c r="J174"/>
  <c r="BF174"/>
  <c r="BI173"/>
  <c r="BH173"/>
  <c r="BG173"/>
  <c r="BE173"/>
  <c r="T173"/>
  <c r="R173"/>
  <c r="P173"/>
  <c r="BK173"/>
  <c r="J173"/>
  <c r="BF173"/>
  <c r="BI171"/>
  <c r="BH171"/>
  <c r="BG171"/>
  <c r="BE171"/>
  <c r="T171"/>
  <c r="R171"/>
  <c r="P171"/>
  <c r="BK171"/>
  <c r="J171"/>
  <c r="BF171"/>
  <c r="BI170"/>
  <c r="BH170"/>
  <c r="BG170"/>
  <c r="BE170"/>
  <c r="T170"/>
  <c r="T169"/>
  <c r="R170"/>
  <c r="R169"/>
  <c r="P170"/>
  <c r="P169"/>
  <c r="BK170"/>
  <c r="BK169"/>
  <c r="J169"/>
  <c r="J170"/>
  <c r="BF170"/>
  <c r="J72"/>
  <c r="BI167"/>
  <c r="BH167"/>
  <c r="BG167"/>
  <c r="BE167"/>
  <c r="T167"/>
  <c r="R167"/>
  <c r="P167"/>
  <c r="BK167"/>
  <c r="J167"/>
  <c r="BF167"/>
  <c r="BI165"/>
  <c r="BH165"/>
  <c r="BG165"/>
  <c r="BE165"/>
  <c r="T165"/>
  <c r="R165"/>
  <c r="P165"/>
  <c r="BK165"/>
  <c r="J165"/>
  <c r="BF165"/>
  <c r="BI161"/>
  <c r="BH161"/>
  <c r="BG161"/>
  <c r="BE161"/>
  <c r="T161"/>
  <c r="R161"/>
  <c r="P161"/>
  <c r="BK161"/>
  <c r="J161"/>
  <c r="BF161"/>
  <c r="BI159"/>
  <c r="BH159"/>
  <c r="BG159"/>
  <c r="BE159"/>
  <c r="T159"/>
  <c r="R159"/>
  <c r="P159"/>
  <c r="BK159"/>
  <c r="J159"/>
  <c r="BF159"/>
  <c r="BI157"/>
  <c r="BH157"/>
  <c r="BG157"/>
  <c r="BE157"/>
  <c r="T157"/>
  <c r="R157"/>
  <c r="P157"/>
  <c r="BK157"/>
  <c r="J157"/>
  <c r="BF157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2"/>
  <c r="BH152"/>
  <c r="BG152"/>
  <c r="BE152"/>
  <c r="T152"/>
  <c r="R152"/>
  <c r="P152"/>
  <c r="BK152"/>
  <c r="J152"/>
  <c r="BF152"/>
  <c r="BI150"/>
  <c r="BH150"/>
  <c r="BG150"/>
  <c r="BE150"/>
  <c r="T150"/>
  <c r="T149"/>
  <c r="R150"/>
  <c r="R149"/>
  <c r="P150"/>
  <c r="P149"/>
  <c r="BK150"/>
  <c r="BK149"/>
  <c r="J149"/>
  <c r="J150"/>
  <c r="BF150"/>
  <c r="J71"/>
  <c r="BI147"/>
  <c r="BH147"/>
  <c r="BG147"/>
  <c r="BE147"/>
  <c r="T147"/>
  <c r="R147"/>
  <c r="P147"/>
  <c r="BK147"/>
  <c r="J147"/>
  <c r="BF147"/>
  <c r="BI145"/>
  <c r="BH145"/>
  <c r="BG145"/>
  <c r="BE145"/>
  <c r="T145"/>
  <c r="R145"/>
  <c r="P145"/>
  <c r="BK145"/>
  <c r="J145"/>
  <c r="BF145"/>
  <c r="BI143"/>
  <c r="BH143"/>
  <c r="BG143"/>
  <c r="BE143"/>
  <c r="T143"/>
  <c r="R143"/>
  <c r="P143"/>
  <c r="BK143"/>
  <c r="J143"/>
  <c r="BF143"/>
  <c r="BI141"/>
  <c r="BH141"/>
  <c r="BG141"/>
  <c r="BE141"/>
  <c r="T141"/>
  <c r="R141"/>
  <c r="P141"/>
  <c r="BK141"/>
  <c r="J141"/>
  <c r="BF141"/>
  <c r="BI139"/>
  <c r="BH139"/>
  <c r="BG139"/>
  <c r="BE139"/>
  <c r="T139"/>
  <c r="R139"/>
  <c r="P139"/>
  <c r="BK139"/>
  <c r="J139"/>
  <c r="BF139"/>
  <c r="BI137"/>
  <c r="BH137"/>
  <c r="BG137"/>
  <c r="BE137"/>
  <c r="T137"/>
  <c r="R137"/>
  <c r="P137"/>
  <c r="BK137"/>
  <c r="J137"/>
  <c r="BF137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0"/>
  <c r="BH130"/>
  <c r="BG130"/>
  <c r="BE130"/>
  <c r="T130"/>
  <c r="R130"/>
  <c r="P130"/>
  <c r="BK130"/>
  <c r="J130"/>
  <c r="BF130"/>
  <c r="BI127"/>
  <c r="BH127"/>
  <c r="BG127"/>
  <c r="BE127"/>
  <c r="T127"/>
  <c r="R127"/>
  <c r="P127"/>
  <c r="BK127"/>
  <c r="J127"/>
  <c r="BF127"/>
  <c r="BI125"/>
  <c r="BH125"/>
  <c r="BG125"/>
  <c r="BE125"/>
  <c r="T125"/>
  <c r="R125"/>
  <c r="P125"/>
  <c r="BK125"/>
  <c r="J125"/>
  <c r="BF125"/>
  <c r="BI123"/>
  <c r="BH123"/>
  <c r="BG123"/>
  <c r="BE123"/>
  <c r="T123"/>
  <c r="R123"/>
  <c r="P123"/>
  <c r="BK123"/>
  <c r="J123"/>
  <c r="BF123"/>
  <c r="BI121"/>
  <c r="BH121"/>
  <c r="BG121"/>
  <c r="BE121"/>
  <c r="T121"/>
  <c r="R121"/>
  <c r="P121"/>
  <c r="BK121"/>
  <c r="J121"/>
  <c r="BF121"/>
  <c r="BI120"/>
  <c r="BH120"/>
  <c r="BG120"/>
  <c r="BE120"/>
  <c r="T120"/>
  <c r="R120"/>
  <c r="P120"/>
  <c r="BK120"/>
  <c r="J120"/>
  <c r="BF120"/>
  <c r="BI118"/>
  <c r="BH118"/>
  <c r="BG118"/>
  <c r="BE118"/>
  <c r="T118"/>
  <c r="R118"/>
  <c r="P118"/>
  <c r="BK118"/>
  <c r="J118"/>
  <c r="BF118"/>
  <c r="BI116"/>
  <c r="BH116"/>
  <c r="BG116"/>
  <c r="BE116"/>
  <c r="T116"/>
  <c r="R116"/>
  <c r="P116"/>
  <c r="BK116"/>
  <c r="J116"/>
  <c r="BF116"/>
  <c r="BI114"/>
  <c r="BH114"/>
  <c r="BG114"/>
  <c r="BE114"/>
  <c r="T114"/>
  <c r="R114"/>
  <c r="P114"/>
  <c r="BK114"/>
  <c r="J114"/>
  <c r="BF114"/>
  <c r="BI113"/>
  <c r="BH113"/>
  <c r="BG113"/>
  <c r="BE113"/>
  <c r="T113"/>
  <c r="R113"/>
  <c r="P113"/>
  <c r="BK113"/>
  <c r="J113"/>
  <c r="BF113"/>
  <c r="BI112"/>
  <c r="BH112"/>
  <c r="BG112"/>
  <c r="BE112"/>
  <c r="T112"/>
  <c r="R112"/>
  <c r="P112"/>
  <c r="BK112"/>
  <c r="J112"/>
  <c r="BF112"/>
  <c r="BI110"/>
  <c r="BH110"/>
  <c r="BG110"/>
  <c r="BE110"/>
  <c r="T110"/>
  <c r="T109"/>
  <c r="R110"/>
  <c r="R109"/>
  <c r="P110"/>
  <c r="P109"/>
  <c r="BK110"/>
  <c r="BK109"/>
  <c r="J109"/>
  <c r="J110"/>
  <c r="BF110"/>
  <c r="J70"/>
  <c r="BI107"/>
  <c r="F41"/>
  <c i="1" r="BD65"/>
  <c i="9" r="BH107"/>
  <c r="F40"/>
  <c i="1" r="BC65"/>
  <c i="9" r="BG107"/>
  <c r="F39"/>
  <c i="1" r="BB65"/>
  <c i="9" r="BE107"/>
  <c r="J37"/>
  <c i="1" r="AV65"/>
  <c i="9" r="F37"/>
  <c i="1" r="AZ65"/>
  <c i="9" r="T107"/>
  <c r="T106"/>
  <c r="T105"/>
  <c r="T104"/>
  <c r="R107"/>
  <c r="R106"/>
  <c r="R105"/>
  <c r="R104"/>
  <c r="P107"/>
  <c r="P106"/>
  <c r="P105"/>
  <c r="P104"/>
  <c i="1" r="AU65"/>
  <c i="9" r="BK107"/>
  <c r="BK106"/>
  <c r="J106"/>
  <c r="BK105"/>
  <c r="J105"/>
  <c r="BK104"/>
  <c r="J104"/>
  <c r="J67"/>
  <c r="J34"/>
  <c i="1" r="AG65"/>
  <c i="9" r="J107"/>
  <c r="BF107"/>
  <c r="J38"/>
  <c i="1" r="AW65"/>
  <c i="9" r="F38"/>
  <c i="1" r="BA65"/>
  <c i="9" r="J69"/>
  <c r="J68"/>
  <c r="J101"/>
  <c r="J100"/>
  <c r="F100"/>
  <c r="F98"/>
  <c r="E96"/>
  <c r="J63"/>
  <c r="J62"/>
  <c r="F62"/>
  <c r="F60"/>
  <c r="E58"/>
  <c r="J43"/>
  <c r="J22"/>
  <c r="E22"/>
  <c r="F101"/>
  <c r="F63"/>
  <c r="J21"/>
  <c r="J16"/>
  <c r="J98"/>
  <c r="J60"/>
  <c r="E7"/>
  <c r="E90"/>
  <c r="E52"/>
  <c i="8" r="J41"/>
  <c r="J40"/>
  <c i="1" r="AY64"/>
  <c i="8" r="J39"/>
  <c i="1" r="AX64"/>
  <c i="8" r="BI235"/>
  <c r="BH235"/>
  <c r="BG235"/>
  <c r="BE235"/>
  <c r="T235"/>
  <c r="R235"/>
  <c r="P235"/>
  <c r="BK235"/>
  <c r="J235"/>
  <c r="BF235"/>
  <c r="BI233"/>
  <c r="BH233"/>
  <c r="BG233"/>
  <c r="BE233"/>
  <c r="T233"/>
  <c r="T232"/>
  <c r="R233"/>
  <c r="R232"/>
  <c r="P233"/>
  <c r="P232"/>
  <c r="BK233"/>
  <c r="BK232"/>
  <c r="J232"/>
  <c r="J233"/>
  <c r="BF233"/>
  <c r="J80"/>
  <c r="BI231"/>
  <c r="BH231"/>
  <c r="BG231"/>
  <c r="BE231"/>
  <c r="T231"/>
  <c r="R231"/>
  <c r="P231"/>
  <c r="BK231"/>
  <c r="J231"/>
  <c r="BF231"/>
  <c r="BI230"/>
  <c r="BH230"/>
  <c r="BG230"/>
  <c r="BE230"/>
  <c r="T230"/>
  <c r="R230"/>
  <c r="P230"/>
  <c r="BK230"/>
  <c r="J230"/>
  <c r="BF230"/>
  <c r="BI228"/>
  <c r="BH228"/>
  <c r="BG228"/>
  <c r="BE228"/>
  <c r="T228"/>
  <c r="R228"/>
  <c r="P228"/>
  <c r="BK228"/>
  <c r="J228"/>
  <c r="BF228"/>
  <c r="BI226"/>
  <c r="BH226"/>
  <c r="BG226"/>
  <c r="BE226"/>
  <c r="T226"/>
  <c r="T225"/>
  <c r="R226"/>
  <c r="R225"/>
  <c r="P226"/>
  <c r="P225"/>
  <c r="BK226"/>
  <c r="BK225"/>
  <c r="J225"/>
  <c r="J226"/>
  <c r="BF226"/>
  <c r="J79"/>
  <c r="BI224"/>
  <c r="BH224"/>
  <c r="BG224"/>
  <c r="BE224"/>
  <c r="T224"/>
  <c r="R224"/>
  <c r="P224"/>
  <c r="BK224"/>
  <c r="J224"/>
  <c r="BF224"/>
  <c r="BI223"/>
  <c r="BH223"/>
  <c r="BG223"/>
  <c r="BE223"/>
  <c r="T223"/>
  <c r="R223"/>
  <c r="P223"/>
  <c r="BK223"/>
  <c r="J223"/>
  <c r="BF223"/>
  <c r="BI222"/>
  <c r="BH222"/>
  <c r="BG222"/>
  <c r="BE222"/>
  <c r="T222"/>
  <c r="R222"/>
  <c r="P222"/>
  <c r="BK222"/>
  <c r="J222"/>
  <c r="BF222"/>
  <c r="BI219"/>
  <c r="BH219"/>
  <c r="BG219"/>
  <c r="BE219"/>
  <c r="T219"/>
  <c r="R219"/>
  <c r="P219"/>
  <c r="BK219"/>
  <c r="J219"/>
  <c r="BF219"/>
  <c r="BI216"/>
  <c r="BH216"/>
  <c r="BG216"/>
  <c r="BE216"/>
  <c r="T216"/>
  <c r="R216"/>
  <c r="P216"/>
  <c r="BK216"/>
  <c r="J216"/>
  <c r="BF216"/>
  <c r="BI214"/>
  <c r="BH214"/>
  <c r="BG214"/>
  <c r="BE214"/>
  <c r="T214"/>
  <c r="T213"/>
  <c r="R214"/>
  <c r="R213"/>
  <c r="P214"/>
  <c r="P213"/>
  <c r="BK214"/>
  <c r="BK213"/>
  <c r="J213"/>
  <c r="J214"/>
  <c r="BF214"/>
  <c r="J78"/>
  <c r="BI212"/>
  <c r="BH212"/>
  <c r="BG212"/>
  <c r="BE212"/>
  <c r="T212"/>
  <c r="R212"/>
  <c r="P212"/>
  <c r="BK212"/>
  <c r="J212"/>
  <c r="BF212"/>
  <c r="BI210"/>
  <c r="BH210"/>
  <c r="BG210"/>
  <c r="BE210"/>
  <c r="T210"/>
  <c r="R210"/>
  <c r="P210"/>
  <c r="BK210"/>
  <c r="J210"/>
  <c r="BF210"/>
  <c r="BI208"/>
  <c r="BH208"/>
  <c r="BG208"/>
  <c r="BE208"/>
  <c r="T208"/>
  <c r="R208"/>
  <c r="P208"/>
  <c r="BK208"/>
  <c r="J208"/>
  <c r="BF208"/>
  <c r="BI206"/>
  <c r="BH206"/>
  <c r="BG206"/>
  <c r="BE206"/>
  <c r="T206"/>
  <c r="R206"/>
  <c r="P206"/>
  <c r="BK206"/>
  <c r="J206"/>
  <c r="BF206"/>
  <c r="BI204"/>
  <c r="BH204"/>
  <c r="BG204"/>
  <c r="BE204"/>
  <c r="T204"/>
  <c r="T203"/>
  <c r="R204"/>
  <c r="R203"/>
  <c r="P204"/>
  <c r="P203"/>
  <c r="BK204"/>
  <c r="BK203"/>
  <c r="J203"/>
  <c r="J204"/>
  <c r="BF204"/>
  <c r="J77"/>
  <c r="BI202"/>
  <c r="BH202"/>
  <c r="BG202"/>
  <c r="BE202"/>
  <c r="T202"/>
  <c r="R202"/>
  <c r="P202"/>
  <c r="BK202"/>
  <c r="J202"/>
  <c r="BF202"/>
  <c r="BI200"/>
  <c r="BH200"/>
  <c r="BG200"/>
  <c r="BE200"/>
  <c r="T200"/>
  <c r="R200"/>
  <c r="P200"/>
  <c r="BK200"/>
  <c r="J200"/>
  <c r="BF200"/>
  <c r="BI198"/>
  <c r="BH198"/>
  <c r="BG198"/>
  <c r="BE198"/>
  <c r="T198"/>
  <c r="T197"/>
  <c r="R198"/>
  <c r="R197"/>
  <c r="P198"/>
  <c r="P197"/>
  <c r="BK198"/>
  <c r="BK197"/>
  <c r="J197"/>
  <c r="J198"/>
  <c r="BF198"/>
  <c r="J76"/>
  <c r="BI196"/>
  <c r="BH196"/>
  <c r="BG196"/>
  <c r="BE196"/>
  <c r="T196"/>
  <c r="R196"/>
  <c r="P196"/>
  <c r="BK196"/>
  <c r="J196"/>
  <c r="BF196"/>
  <c r="BI194"/>
  <c r="BH194"/>
  <c r="BG194"/>
  <c r="BE194"/>
  <c r="T194"/>
  <c r="R194"/>
  <c r="P194"/>
  <c r="BK194"/>
  <c r="J194"/>
  <c r="BF194"/>
  <c r="BI192"/>
  <c r="BH192"/>
  <c r="BG192"/>
  <c r="BE192"/>
  <c r="T192"/>
  <c r="R192"/>
  <c r="P192"/>
  <c r="BK192"/>
  <c r="J192"/>
  <c r="BF192"/>
  <c r="BI190"/>
  <c r="BH190"/>
  <c r="BG190"/>
  <c r="BE190"/>
  <c r="T190"/>
  <c r="R190"/>
  <c r="P190"/>
  <c r="BK190"/>
  <c r="J190"/>
  <c r="BF190"/>
  <c r="BI188"/>
  <c r="BH188"/>
  <c r="BG188"/>
  <c r="BE188"/>
  <c r="T188"/>
  <c r="R188"/>
  <c r="P188"/>
  <c r="BK188"/>
  <c r="J188"/>
  <c r="BF188"/>
  <c r="BI186"/>
  <c r="BH186"/>
  <c r="BG186"/>
  <c r="BE186"/>
  <c r="T186"/>
  <c r="R186"/>
  <c r="P186"/>
  <c r="BK186"/>
  <c r="J186"/>
  <c r="BF186"/>
  <c r="BI185"/>
  <c r="BH185"/>
  <c r="BG185"/>
  <c r="BE185"/>
  <c r="T185"/>
  <c r="T184"/>
  <c r="T183"/>
  <c r="R185"/>
  <c r="R184"/>
  <c r="R183"/>
  <c r="P185"/>
  <c r="P184"/>
  <c r="P183"/>
  <c r="BK185"/>
  <c r="BK184"/>
  <c r="J184"/>
  <c r="BK183"/>
  <c r="J183"/>
  <c r="J185"/>
  <c r="BF185"/>
  <c r="J75"/>
  <c r="J74"/>
  <c r="BI182"/>
  <c r="BH182"/>
  <c r="BG182"/>
  <c r="BE182"/>
  <c r="T182"/>
  <c r="T181"/>
  <c r="R182"/>
  <c r="R181"/>
  <c r="P182"/>
  <c r="P181"/>
  <c r="BK182"/>
  <c r="BK181"/>
  <c r="J181"/>
  <c r="J182"/>
  <c r="BF182"/>
  <c r="J73"/>
  <c r="BI179"/>
  <c r="BH179"/>
  <c r="BG179"/>
  <c r="BE179"/>
  <c r="T179"/>
  <c r="R179"/>
  <c r="P179"/>
  <c r="BK179"/>
  <c r="J179"/>
  <c r="BF179"/>
  <c r="BI178"/>
  <c r="BH178"/>
  <c r="BG178"/>
  <c r="BE178"/>
  <c r="T178"/>
  <c r="R178"/>
  <c r="P178"/>
  <c r="BK178"/>
  <c r="J178"/>
  <c r="BF178"/>
  <c r="BI177"/>
  <c r="BH177"/>
  <c r="BG177"/>
  <c r="BE177"/>
  <c r="T177"/>
  <c r="R177"/>
  <c r="P177"/>
  <c r="BK177"/>
  <c r="J177"/>
  <c r="BF177"/>
  <c r="BI175"/>
  <c r="BH175"/>
  <c r="BG175"/>
  <c r="BE175"/>
  <c r="T175"/>
  <c r="R175"/>
  <c r="P175"/>
  <c r="BK175"/>
  <c r="J175"/>
  <c r="BF175"/>
  <c r="BI174"/>
  <c r="BH174"/>
  <c r="BG174"/>
  <c r="BE174"/>
  <c r="T174"/>
  <c r="T173"/>
  <c r="R174"/>
  <c r="R173"/>
  <c r="P174"/>
  <c r="P173"/>
  <c r="BK174"/>
  <c r="BK173"/>
  <c r="J173"/>
  <c r="J174"/>
  <c r="BF174"/>
  <c r="J72"/>
  <c r="BI171"/>
  <c r="BH171"/>
  <c r="BG171"/>
  <c r="BE171"/>
  <c r="T171"/>
  <c r="R171"/>
  <c r="P171"/>
  <c r="BK171"/>
  <c r="J171"/>
  <c r="BF171"/>
  <c r="BI170"/>
  <c r="BH170"/>
  <c r="BG170"/>
  <c r="BE170"/>
  <c r="T170"/>
  <c r="R170"/>
  <c r="P170"/>
  <c r="BK170"/>
  <c r="J170"/>
  <c r="BF170"/>
  <c r="BI166"/>
  <c r="BH166"/>
  <c r="BG166"/>
  <c r="BE166"/>
  <c r="T166"/>
  <c r="R166"/>
  <c r="P166"/>
  <c r="BK166"/>
  <c r="J166"/>
  <c r="BF166"/>
  <c r="BI164"/>
  <c r="BH164"/>
  <c r="BG164"/>
  <c r="BE164"/>
  <c r="T164"/>
  <c r="R164"/>
  <c r="P164"/>
  <c r="BK164"/>
  <c r="J164"/>
  <c r="BF164"/>
  <c r="BI162"/>
  <c r="BH162"/>
  <c r="BG162"/>
  <c r="BE162"/>
  <c r="T162"/>
  <c r="R162"/>
  <c r="P162"/>
  <c r="BK162"/>
  <c r="J162"/>
  <c r="BF162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7"/>
  <c r="BH157"/>
  <c r="BG157"/>
  <c r="BE157"/>
  <c r="T157"/>
  <c r="R157"/>
  <c r="P157"/>
  <c r="BK157"/>
  <c r="J157"/>
  <c r="BF157"/>
  <c r="BI155"/>
  <c r="BH155"/>
  <c r="BG155"/>
  <c r="BE155"/>
  <c r="T155"/>
  <c r="T154"/>
  <c r="R155"/>
  <c r="R154"/>
  <c r="P155"/>
  <c r="P154"/>
  <c r="BK155"/>
  <c r="BK154"/>
  <c r="J154"/>
  <c r="J155"/>
  <c r="BF155"/>
  <c r="J71"/>
  <c r="BI152"/>
  <c r="BH152"/>
  <c r="BG152"/>
  <c r="BE152"/>
  <c r="T152"/>
  <c r="R152"/>
  <c r="P152"/>
  <c r="BK152"/>
  <c r="J152"/>
  <c r="BF152"/>
  <c r="BI150"/>
  <c r="BH150"/>
  <c r="BG150"/>
  <c r="BE150"/>
  <c r="T150"/>
  <c r="R150"/>
  <c r="P150"/>
  <c r="BK150"/>
  <c r="J150"/>
  <c r="BF150"/>
  <c r="BI148"/>
  <c r="BH148"/>
  <c r="BG148"/>
  <c r="BE148"/>
  <c r="T148"/>
  <c r="R148"/>
  <c r="P148"/>
  <c r="BK148"/>
  <c r="J148"/>
  <c r="BF148"/>
  <c r="BI146"/>
  <c r="BH146"/>
  <c r="BG146"/>
  <c r="BE146"/>
  <c r="T146"/>
  <c r="R146"/>
  <c r="P146"/>
  <c r="BK146"/>
  <c r="J146"/>
  <c r="BF146"/>
  <c r="BI144"/>
  <c r="BH144"/>
  <c r="BG144"/>
  <c r="BE144"/>
  <c r="T144"/>
  <c r="R144"/>
  <c r="P144"/>
  <c r="BK144"/>
  <c r="J144"/>
  <c r="BF144"/>
  <c r="BI142"/>
  <c r="BH142"/>
  <c r="BG142"/>
  <c r="BE142"/>
  <c r="T142"/>
  <c r="R142"/>
  <c r="P142"/>
  <c r="BK142"/>
  <c r="J142"/>
  <c r="BF142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5"/>
  <c r="BH135"/>
  <c r="BG135"/>
  <c r="BE135"/>
  <c r="T135"/>
  <c r="R135"/>
  <c r="P135"/>
  <c r="BK135"/>
  <c r="J135"/>
  <c r="BF135"/>
  <c r="BI132"/>
  <c r="BH132"/>
  <c r="BG132"/>
  <c r="BE132"/>
  <c r="T132"/>
  <c r="R132"/>
  <c r="P132"/>
  <c r="BK132"/>
  <c r="J132"/>
  <c r="BF132"/>
  <c r="BI130"/>
  <c r="BH130"/>
  <c r="BG130"/>
  <c r="BE130"/>
  <c r="T130"/>
  <c r="R130"/>
  <c r="P130"/>
  <c r="BK130"/>
  <c r="J130"/>
  <c r="BF130"/>
  <c r="BI128"/>
  <c r="BH128"/>
  <c r="BG128"/>
  <c r="BE128"/>
  <c r="T128"/>
  <c r="R128"/>
  <c r="P128"/>
  <c r="BK128"/>
  <c r="J128"/>
  <c r="BF128"/>
  <c r="BI124"/>
  <c r="BH124"/>
  <c r="BG124"/>
  <c r="BE124"/>
  <c r="T124"/>
  <c r="R124"/>
  <c r="P124"/>
  <c r="BK124"/>
  <c r="J124"/>
  <c r="BF124"/>
  <c r="BI122"/>
  <c r="BH122"/>
  <c r="BG122"/>
  <c r="BE122"/>
  <c r="T122"/>
  <c r="R122"/>
  <c r="P122"/>
  <c r="BK122"/>
  <c r="J122"/>
  <c r="BF122"/>
  <c r="BI118"/>
  <c r="BH118"/>
  <c r="BG118"/>
  <c r="BE118"/>
  <c r="T118"/>
  <c r="R118"/>
  <c r="P118"/>
  <c r="BK118"/>
  <c r="J118"/>
  <c r="BF118"/>
  <c r="BI116"/>
  <c r="BH116"/>
  <c r="BG116"/>
  <c r="BE116"/>
  <c r="T116"/>
  <c r="R116"/>
  <c r="P116"/>
  <c r="BK116"/>
  <c r="J116"/>
  <c r="BF116"/>
  <c r="BI114"/>
  <c r="BH114"/>
  <c r="BG114"/>
  <c r="BE114"/>
  <c r="T114"/>
  <c r="R114"/>
  <c r="P114"/>
  <c r="BK114"/>
  <c r="J114"/>
  <c r="BF114"/>
  <c r="BI113"/>
  <c r="BH113"/>
  <c r="BG113"/>
  <c r="BE113"/>
  <c r="T113"/>
  <c r="R113"/>
  <c r="P113"/>
  <c r="BK113"/>
  <c r="J113"/>
  <c r="BF113"/>
  <c r="BI112"/>
  <c r="BH112"/>
  <c r="BG112"/>
  <c r="BE112"/>
  <c r="T112"/>
  <c r="R112"/>
  <c r="P112"/>
  <c r="BK112"/>
  <c r="J112"/>
  <c r="BF112"/>
  <c r="BI110"/>
  <c r="BH110"/>
  <c r="BG110"/>
  <c r="BE110"/>
  <c r="T110"/>
  <c r="T109"/>
  <c r="R110"/>
  <c r="R109"/>
  <c r="P110"/>
  <c r="P109"/>
  <c r="BK110"/>
  <c r="BK109"/>
  <c r="J109"/>
  <c r="J110"/>
  <c r="BF110"/>
  <c r="J70"/>
  <c r="BI107"/>
  <c r="F41"/>
  <c i="1" r="BD64"/>
  <c i="8" r="BH107"/>
  <c r="F40"/>
  <c i="1" r="BC64"/>
  <c i="8" r="BG107"/>
  <c r="F39"/>
  <c i="1" r="BB64"/>
  <c i="8" r="BE107"/>
  <c r="J37"/>
  <c i="1" r="AV64"/>
  <c i="8" r="F37"/>
  <c i="1" r="AZ64"/>
  <c i="8" r="T107"/>
  <c r="T106"/>
  <c r="T105"/>
  <c r="T104"/>
  <c r="R107"/>
  <c r="R106"/>
  <c r="R105"/>
  <c r="R104"/>
  <c r="P107"/>
  <c r="P106"/>
  <c r="P105"/>
  <c r="P104"/>
  <c i="1" r="AU64"/>
  <c i="8" r="BK107"/>
  <c r="BK106"/>
  <c r="J106"/>
  <c r="BK105"/>
  <c r="J105"/>
  <c r="BK104"/>
  <c r="J104"/>
  <c r="J67"/>
  <c r="J34"/>
  <c i="1" r="AG64"/>
  <c i="8" r="J107"/>
  <c r="BF107"/>
  <c r="J38"/>
  <c i="1" r="AW64"/>
  <c i="8" r="F38"/>
  <c i="1" r="BA64"/>
  <c i="8" r="J69"/>
  <c r="J68"/>
  <c r="J101"/>
  <c r="J100"/>
  <c r="F100"/>
  <c r="F98"/>
  <c r="E96"/>
  <c r="J63"/>
  <c r="J62"/>
  <c r="F62"/>
  <c r="F60"/>
  <c r="E58"/>
  <c r="J43"/>
  <c r="J22"/>
  <c r="E22"/>
  <c r="F101"/>
  <c r="F63"/>
  <c r="J21"/>
  <c r="J16"/>
  <c r="J98"/>
  <c r="J60"/>
  <c r="E7"/>
  <c r="E90"/>
  <c r="E52"/>
  <c i="7" r="J41"/>
  <c r="J40"/>
  <c i="1" r="AY63"/>
  <c i="7" r="J39"/>
  <c i="1" r="AX63"/>
  <c i="7" r="BI206"/>
  <c r="BH206"/>
  <c r="BG206"/>
  <c r="BE206"/>
  <c r="T206"/>
  <c r="R206"/>
  <c r="P206"/>
  <c r="BK206"/>
  <c r="J206"/>
  <c r="BF206"/>
  <c r="BI204"/>
  <c r="BH204"/>
  <c r="BG204"/>
  <c r="BE204"/>
  <c r="T204"/>
  <c r="T203"/>
  <c r="R204"/>
  <c r="R203"/>
  <c r="P204"/>
  <c r="P203"/>
  <c r="BK204"/>
  <c r="BK203"/>
  <c r="J203"/>
  <c r="J204"/>
  <c r="BF204"/>
  <c r="J80"/>
  <c r="BI202"/>
  <c r="BH202"/>
  <c r="BG202"/>
  <c r="BE202"/>
  <c r="T202"/>
  <c r="R202"/>
  <c r="P202"/>
  <c r="BK202"/>
  <c r="J202"/>
  <c r="BF202"/>
  <c r="BI201"/>
  <c r="BH201"/>
  <c r="BG201"/>
  <c r="BE201"/>
  <c r="T201"/>
  <c r="R201"/>
  <c r="P201"/>
  <c r="BK201"/>
  <c r="J201"/>
  <c r="BF201"/>
  <c r="BI199"/>
  <c r="BH199"/>
  <c r="BG199"/>
  <c r="BE199"/>
  <c r="T199"/>
  <c r="R199"/>
  <c r="P199"/>
  <c r="BK199"/>
  <c r="J199"/>
  <c r="BF199"/>
  <c r="BI197"/>
  <c r="BH197"/>
  <c r="BG197"/>
  <c r="BE197"/>
  <c r="T197"/>
  <c r="T196"/>
  <c r="R197"/>
  <c r="R196"/>
  <c r="P197"/>
  <c r="P196"/>
  <c r="BK197"/>
  <c r="BK196"/>
  <c r="J196"/>
  <c r="J197"/>
  <c r="BF197"/>
  <c r="J79"/>
  <c r="BI195"/>
  <c r="BH195"/>
  <c r="BG195"/>
  <c r="BE195"/>
  <c r="T195"/>
  <c r="R195"/>
  <c r="P195"/>
  <c r="BK195"/>
  <c r="J195"/>
  <c r="BF195"/>
  <c r="BI194"/>
  <c r="BH194"/>
  <c r="BG194"/>
  <c r="BE194"/>
  <c r="T194"/>
  <c r="R194"/>
  <c r="P194"/>
  <c r="BK194"/>
  <c r="J194"/>
  <c r="BF194"/>
  <c r="BI193"/>
  <c r="BH193"/>
  <c r="BG193"/>
  <c r="BE193"/>
  <c r="T193"/>
  <c r="R193"/>
  <c r="P193"/>
  <c r="BK193"/>
  <c r="J193"/>
  <c r="BF193"/>
  <c r="BI192"/>
  <c r="BH192"/>
  <c r="BG192"/>
  <c r="BE192"/>
  <c r="T192"/>
  <c r="R192"/>
  <c r="P192"/>
  <c r="BK192"/>
  <c r="J192"/>
  <c r="BF192"/>
  <c r="BI189"/>
  <c r="BH189"/>
  <c r="BG189"/>
  <c r="BE189"/>
  <c r="T189"/>
  <c r="R189"/>
  <c r="P189"/>
  <c r="BK189"/>
  <c r="J189"/>
  <c r="BF189"/>
  <c r="BI187"/>
  <c r="BH187"/>
  <c r="BG187"/>
  <c r="BE187"/>
  <c r="T187"/>
  <c r="R187"/>
  <c r="P187"/>
  <c r="BK187"/>
  <c r="J187"/>
  <c r="BF187"/>
  <c r="BI185"/>
  <c r="BH185"/>
  <c r="BG185"/>
  <c r="BE185"/>
  <c r="T185"/>
  <c r="T184"/>
  <c r="R185"/>
  <c r="R184"/>
  <c r="P185"/>
  <c r="P184"/>
  <c r="BK185"/>
  <c r="BK184"/>
  <c r="J184"/>
  <c r="J185"/>
  <c r="BF185"/>
  <c r="J78"/>
  <c r="BI183"/>
  <c r="BH183"/>
  <c r="BG183"/>
  <c r="BE183"/>
  <c r="T183"/>
  <c r="R183"/>
  <c r="P183"/>
  <c r="BK183"/>
  <c r="J183"/>
  <c r="BF183"/>
  <c r="BI181"/>
  <c r="BH181"/>
  <c r="BG181"/>
  <c r="BE181"/>
  <c r="T181"/>
  <c r="R181"/>
  <c r="P181"/>
  <c r="BK181"/>
  <c r="J181"/>
  <c r="BF181"/>
  <c r="BI179"/>
  <c r="BH179"/>
  <c r="BG179"/>
  <c r="BE179"/>
  <c r="T179"/>
  <c r="T178"/>
  <c r="R179"/>
  <c r="R178"/>
  <c r="P179"/>
  <c r="P178"/>
  <c r="BK179"/>
  <c r="BK178"/>
  <c r="J178"/>
  <c r="J179"/>
  <c r="BF179"/>
  <c r="J77"/>
  <c r="BI177"/>
  <c r="BH177"/>
  <c r="BG177"/>
  <c r="BE177"/>
  <c r="T177"/>
  <c r="R177"/>
  <c r="P177"/>
  <c r="BK177"/>
  <c r="J177"/>
  <c r="BF177"/>
  <c r="BI175"/>
  <c r="BH175"/>
  <c r="BG175"/>
  <c r="BE175"/>
  <c r="T175"/>
  <c r="R175"/>
  <c r="P175"/>
  <c r="BK175"/>
  <c r="J175"/>
  <c r="BF175"/>
  <c r="BI173"/>
  <c r="BH173"/>
  <c r="BG173"/>
  <c r="BE173"/>
  <c r="T173"/>
  <c r="T172"/>
  <c r="R173"/>
  <c r="R172"/>
  <c r="P173"/>
  <c r="P172"/>
  <c r="BK173"/>
  <c r="BK172"/>
  <c r="J172"/>
  <c r="J173"/>
  <c r="BF173"/>
  <c r="J76"/>
  <c r="BI171"/>
  <c r="BH171"/>
  <c r="BG171"/>
  <c r="BE171"/>
  <c r="T171"/>
  <c r="R171"/>
  <c r="P171"/>
  <c r="BK171"/>
  <c r="J171"/>
  <c r="BF171"/>
  <c r="BI169"/>
  <c r="BH169"/>
  <c r="BG169"/>
  <c r="BE169"/>
  <c r="T169"/>
  <c r="R169"/>
  <c r="P169"/>
  <c r="BK169"/>
  <c r="J169"/>
  <c r="BF169"/>
  <c r="BI167"/>
  <c r="BH167"/>
  <c r="BG167"/>
  <c r="BE167"/>
  <c r="T167"/>
  <c r="R167"/>
  <c r="P167"/>
  <c r="BK167"/>
  <c r="J167"/>
  <c r="BF167"/>
  <c r="BI165"/>
  <c r="BH165"/>
  <c r="BG165"/>
  <c r="BE165"/>
  <c r="T165"/>
  <c r="R165"/>
  <c r="P165"/>
  <c r="BK165"/>
  <c r="J165"/>
  <c r="BF165"/>
  <c r="BI163"/>
  <c r="BH163"/>
  <c r="BG163"/>
  <c r="BE163"/>
  <c r="T163"/>
  <c r="T162"/>
  <c r="T161"/>
  <c r="R163"/>
  <c r="R162"/>
  <c r="R161"/>
  <c r="P163"/>
  <c r="P162"/>
  <c r="P161"/>
  <c r="BK163"/>
  <c r="BK162"/>
  <c r="J162"/>
  <c r="BK161"/>
  <c r="J161"/>
  <c r="J163"/>
  <c r="BF163"/>
  <c r="J75"/>
  <c r="J74"/>
  <c r="BI160"/>
  <c r="BH160"/>
  <c r="BG160"/>
  <c r="BE160"/>
  <c r="T160"/>
  <c r="T159"/>
  <c r="R160"/>
  <c r="R159"/>
  <c r="P160"/>
  <c r="P159"/>
  <c r="BK160"/>
  <c r="BK159"/>
  <c r="J159"/>
  <c r="J160"/>
  <c r="BF160"/>
  <c r="J73"/>
  <c r="BI157"/>
  <c r="BH157"/>
  <c r="BG157"/>
  <c r="BE157"/>
  <c r="T157"/>
  <c r="R157"/>
  <c r="P157"/>
  <c r="BK157"/>
  <c r="J157"/>
  <c r="BF157"/>
  <c r="BI156"/>
  <c r="BH156"/>
  <c r="BG156"/>
  <c r="BE156"/>
  <c r="T156"/>
  <c r="R156"/>
  <c r="P156"/>
  <c r="BK156"/>
  <c r="J156"/>
  <c r="BF156"/>
  <c r="BI154"/>
  <c r="BH154"/>
  <c r="BG154"/>
  <c r="BE154"/>
  <c r="T154"/>
  <c r="R154"/>
  <c r="P154"/>
  <c r="BK154"/>
  <c r="J154"/>
  <c r="BF154"/>
  <c r="BI152"/>
  <c r="BH152"/>
  <c r="BG152"/>
  <c r="BE152"/>
  <c r="T152"/>
  <c r="R152"/>
  <c r="P152"/>
  <c r="BK152"/>
  <c r="J152"/>
  <c r="BF152"/>
  <c r="BI151"/>
  <c r="BH151"/>
  <c r="BG151"/>
  <c r="BE151"/>
  <c r="T151"/>
  <c r="T150"/>
  <c r="R151"/>
  <c r="R150"/>
  <c r="P151"/>
  <c r="P150"/>
  <c r="BK151"/>
  <c r="BK150"/>
  <c r="J150"/>
  <c r="J151"/>
  <c r="BF151"/>
  <c r="J72"/>
  <c r="BI149"/>
  <c r="BH149"/>
  <c r="BG149"/>
  <c r="BE149"/>
  <c r="T149"/>
  <c r="R149"/>
  <c r="P149"/>
  <c r="BK149"/>
  <c r="J149"/>
  <c r="BF149"/>
  <c r="BI145"/>
  <c r="BH145"/>
  <c r="BG145"/>
  <c r="BE145"/>
  <c r="T145"/>
  <c r="R145"/>
  <c r="P145"/>
  <c r="BK145"/>
  <c r="J145"/>
  <c r="BF145"/>
  <c r="BI143"/>
  <c r="BH143"/>
  <c r="BG143"/>
  <c r="BE143"/>
  <c r="T143"/>
  <c r="R143"/>
  <c r="P143"/>
  <c r="BK143"/>
  <c r="J143"/>
  <c r="BF143"/>
  <c r="BI141"/>
  <c r="BH141"/>
  <c r="BG141"/>
  <c r="BE141"/>
  <c r="T141"/>
  <c r="R141"/>
  <c r="P141"/>
  <c r="BK141"/>
  <c r="J141"/>
  <c r="BF141"/>
  <c r="BI139"/>
  <c r="BH139"/>
  <c r="BG139"/>
  <c r="BE139"/>
  <c r="T139"/>
  <c r="T138"/>
  <c r="R139"/>
  <c r="R138"/>
  <c r="P139"/>
  <c r="P138"/>
  <c r="BK139"/>
  <c r="BK138"/>
  <c r="J138"/>
  <c r="J139"/>
  <c r="BF139"/>
  <c r="J71"/>
  <c r="BI136"/>
  <c r="BH136"/>
  <c r="BG136"/>
  <c r="BE136"/>
  <c r="T136"/>
  <c r="R136"/>
  <c r="P136"/>
  <c r="BK136"/>
  <c r="J136"/>
  <c r="BF136"/>
  <c r="BI134"/>
  <c r="BH134"/>
  <c r="BG134"/>
  <c r="BE134"/>
  <c r="T134"/>
  <c r="R134"/>
  <c r="P134"/>
  <c r="BK134"/>
  <c r="J134"/>
  <c r="BF134"/>
  <c r="BI132"/>
  <c r="BH132"/>
  <c r="BG132"/>
  <c r="BE132"/>
  <c r="T132"/>
  <c r="R132"/>
  <c r="P132"/>
  <c r="BK132"/>
  <c r="J132"/>
  <c r="BF132"/>
  <c r="BI130"/>
  <c r="BH130"/>
  <c r="BG130"/>
  <c r="BE130"/>
  <c r="T130"/>
  <c r="R130"/>
  <c r="P130"/>
  <c r="BK130"/>
  <c r="J130"/>
  <c r="BF130"/>
  <c r="BI128"/>
  <c r="BH128"/>
  <c r="BG128"/>
  <c r="BE128"/>
  <c r="T128"/>
  <c r="R128"/>
  <c r="P128"/>
  <c r="BK128"/>
  <c r="J128"/>
  <c r="BF128"/>
  <c r="BI124"/>
  <c r="BH124"/>
  <c r="BG124"/>
  <c r="BE124"/>
  <c r="T124"/>
  <c r="R124"/>
  <c r="P124"/>
  <c r="BK124"/>
  <c r="J124"/>
  <c r="BF124"/>
  <c r="BI123"/>
  <c r="BH123"/>
  <c r="BG123"/>
  <c r="BE123"/>
  <c r="T123"/>
  <c r="R123"/>
  <c r="P123"/>
  <c r="BK123"/>
  <c r="J123"/>
  <c r="BF123"/>
  <c r="BI121"/>
  <c r="BH121"/>
  <c r="BG121"/>
  <c r="BE121"/>
  <c r="T121"/>
  <c r="R121"/>
  <c r="P121"/>
  <c r="BK121"/>
  <c r="J121"/>
  <c r="BF121"/>
  <c r="BI119"/>
  <c r="BH119"/>
  <c r="BG119"/>
  <c r="BE119"/>
  <c r="T119"/>
  <c r="R119"/>
  <c r="P119"/>
  <c r="BK119"/>
  <c r="J119"/>
  <c r="BF119"/>
  <c r="BI117"/>
  <c r="BH117"/>
  <c r="BG117"/>
  <c r="BE117"/>
  <c r="T117"/>
  <c r="R117"/>
  <c r="P117"/>
  <c r="BK117"/>
  <c r="J117"/>
  <c r="BF117"/>
  <c r="BI116"/>
  <c r="BH116"/>
  <c r="BG116"/>
  <c r="BE116"/>
  <c r="T116"/>
  <c r="R116"/>
  <c r="P116"/>
  <c r="BK116"/>
  <c r="J116"/>
  <c r="BF116"/>
  <c r="BI114"/>
  <c r="BH114"/>
  <c r="BG114"/>
  <c r="BE114"/>
  <c r="T114"/>
  <c r="R114"/>
  <c r="P114"/>
  <c r="BK114"/>
  <c r="J114"/>
  <c r="BF114"/>
  <c r="BI113"/>
  <c r="BH113"/>
  <c r="BG113"/>
  <c r="BE113"/>
  <c r="T113"/>
  <c r="R113"/>
  <c r="P113"/>
  <c r="BK113"/>
  <c r="J113"/>
  <c r="BF113"/>
  <c r="BI112"/>
  <c r="BH112"/>
  <c r="BG112"/>
  <c r="BE112"/>
  <c r="T112"/>
  <c r="R112"/>
  <c r="P112"/>
  <c r="BK112"/>
  <c r="J112"/>
  <c r="BF112"/>
  <c r="BI110"/>
  <c r="BH110"/>
  <c r="BG110"/>
  <c r="BE110"/>
  <c r="T110"/>
  <c r="T109"/>
  <c r="R110"/>
  <c r="R109"/>
  <c r="P110"/>
  <c r="P109"/>
  <c r="BK110"/>
  <c r="BK109"/>
  <c r="J109"/>
  <c r="J110"/>
  <c r="BF110"/>
  <c r="J70"/>
  <c r="BI107"/>
  <c r="F41"/>
  <c i="1" r="BD63"/>
  <c i="7" r="BH107"/>
  <c r="F40"/>
  <c i="1" r="BC63"/>
  <c i="7" r="BG107"/>
  <c r="F39"/>
  <c i="1" r="BB63"/>
  <c i="7" r="BE107"/>
  <c r="J37"/>
  <c i="1" r="AV63"/>
  <c i="7" r="F37"/>
  <c i="1" r="AZ63"/>
  <c i="7" r="T107"/>
  <c r="T106"/>
  <c r="T105"/>
  <c r="T104"/>
  <c r="R107"/>
  <c r="R106"/>
  <c r="R105"/>
  <c r="R104"/>
  <c r="P107"/>
  <c r="P106"/>
  <c r="P105"/>
  <c r="P104"/>
  <c i="1" r="AU63"/>
  <c i="7" r="BK107"/>
  <c r="BK106"/>
  <c r="J106"/>
  <c r="BK105"/>
  <c r="J105"/>
  <c r="BK104"/>
  <c r="J104"/>
  <c r="J67"/>
  <c r="J34"/>
  <c i="1" r="AG63"/>
  <c i="7" r="J107"/>
  <c r="BF107"/>
  <c r="J38"/>
  <c i="1" r="AW63"/>
  <c i="7" r="F38"/>
  <c i="1" r="BA63"/>
  <c i="7" r="J69"/>
  <c r="J68"/>
  <c r="J101"/>
  <c r="J100"/>
  <c r="F100"/>
  <c r="F98"/>
  <c r="E96"/>
  <c r="J63"/>
  <c r="J62"/>
  <c r="F62"/>
  <c r="F60"/>
  <c r="E58"/>
  <c r="J43"/>
  <c r="J22"/>
  <c r="E22"/>
  <c r="F101"/>
  <c r="F63"/>
  <c r="J21"/>
  <c r="J16"/>
  <c r="J98"/>
  <c r="J60"/>
  <c r="E7"/>
  <c r="E90"/>
  <c r="E52"/>
  <c i="6" r="J41"/>
  <c r="J40"/>
  <c i="1" r="AY62"/>
  <c i="6" r="J39"/>
  <c i="1" r="AX62"/>
  <c i="6" r="BI236"/>
  <c r="BH236"/>
  <c r="BG236"/>
  <c r="BE236"/>
  <c r="T236"/>
  <c r="R236"/>
  <c r="P236"/>
  <c r="BK236"/>
  <c r="J236"/>
  <c r="BF236"/>
  <c r="BI234"/>
  <c r="BH234"/>
  <c r="BG234"/>
  <c r="BE234"/>
  <c r="T234"/>
  <c r="T233"/>
  <c r="R234"/>
  <c r="R233"/>
  <c r="P234"/>
  <c r="P233"/>
  <c r="BK234"/>
  <c r="BK233"/>
  <c r="J233"/>
  <c r="J234"/>
  <c r="BF234"/>
  <c r="J80"/>
  <c r="BI232"/>
  <c r="BH232"/>
  <c r="BG232"/>
  <c r="BE232"/>
  <c r="T232"/>
  <c r="R232"/>
  <c r="P232"/>
  <c r="BK232"/>
  <c r="J232"/>
  <c r="BF232"/>
  <c r="BI231"/>
  <c r="BH231"/>
  <c r="BG231"/>
  <c r="BE231"/>
  <c r="T231"/>
  <c r="R231"/>
  <c r="P231"/>
  <c r="BK231"/>
  <c r="J231"/>
  <c r="BF231"/>
  <c r="BI229"/>
  <c r="BH229"/>
  <c r="BG229"/>
  <c r="BE229"/>
  <c r="T229"/>
  <c r="R229"/>
  <c r="P229"/>
  <c r="BK229"/>
  <c r="J229"/>
  <c r="BF229"/>
  <c r="BI227"/>
  <c r="BH227"/>
  <c r="BG227"/>
  <c r="BE227"/>
  <c r="T227"/>
  <c r="T226"/>
  <c r="R227"/>
  <c r="R226"/>
  <c r="P227"/>
  <c r="P226"/>
  <c r="BK227"/>
  <c r="BK226"/>
  <c r="J226"/>
  <c r="J227"/>
  <c r="BF227"/>
  <c r="J79"/>
  <c r="BI225"/>
  <c r="BH225"/>
  <c r="BG225"/>
  <c r="BE225"/>
  <c r="T225"/>
  <c r="R225"/>
  <c r="P225"/>
  <c r="BK225"/>
  <c r="J225"/>
  <c r="BF225"/>
  <c r="BI224"/>
  <c r="BH224"/>
  <c r="BG224"/>
  <c r="BE224"/>
  <c r="T224"/>
  <c r="R224"/>
  <c r="P224"/>
  <c r="BK224"/>
  <c r="J224"/>
  <c r="BF224"/>
  <c r="BI223"/>
  <c r="BH223"/>
  <c r="BG223"/>
  <c r="BE223"/>
  <c r="T223"/>
  <c r="R223"/>
  <c r="P223"/>
  <c r="BK223"/>
  <c r="J223"/>
  <c r="BF223"/>
  <c r="BI222"/>
  <c r="BH222"/>
  <c r="BG222"/>
  <c r="BE222"/>
  <c r="T222"/>
  <c r="R222"/>
  <c r="P222"/>
  <c r="BK222"/>
  <c r="J222"/>
  <c r="BF222"/>
  <c r="BI219"/>
  <c r="BH219"/>
  <c r="BG219"/>
  <c r="BE219"/>
  <c r="T219"/>
  <c r="R219"/>
  <c r="P219"/>
  <c r="BK219"/>
  <c r="J219"/>
  <c r="BF219"/>
  <c r="BI217"/>
  <c r="BH217"/>
  <c r="BG217"/>
  <c r="BE217"/>
  <c r="T217"/>
  <c r="R217"/>
  <c r="P217"/>
  <c r="BK217"/>
  <c r="J217"/>
  <c r="BF217"/>
  <c r="BI215"/>
  <c r="BH215"/>
  <c r="BG215"/>
  <c r="BE215"/>
  <c r="T215"/>
  <c r="T214"/>
  <c r="R215"/>
  <c r="R214"/>
  <c r="P215"/>
  <c r="P214"/>
  <c r="BK215"/>
  <c r="BK214"/>
  <c r="J214"/>
  <c r="J215"/>
  <c r="BF215"/>
  <c r="J78"/>
  <c r="BI213"/>
  <c r="BH213"/>
  <c r="BG213"/>
  <c r="BE213"/>
  <c r="T213"/>
  <c r="R213"/>
  <c r="P213"/>
  <c r="BK213"/>
  <c r="J213"/>
  <c r="BF213"/>
  <c r="BI211"/>
  <c r="BH211"/>
  <c r="BG211"/>
  <c r="BE211"/>
  <c r="T211"/>
  <c r="R211"/>
  <c r="P211"/>
  <c r="BK211"/>
  <c r="J211"/>
  <c r="BF211"/>
  <c r="BI210"/>
  <c r="BH210"/>
  <c r="BG210"/>
  <c r="BE210"/>
  <c r="T210"/>
  <c r="R210"/>
  <c r="P210"/>
  <c r="BK210"/>
  <c r="J210"/>
  <c r="BF210"/>
  <c r="BI208"/>
  <c r="BH208"/>
  <c r="BG208"/>
  <c r="BE208"/>
  <c r="T208"/>
  <c r="R208"/>
  <c r="P208"/>
  <c r="BK208"/>
  <c r="J208"/>
  <c r="BF208"/>
  <c r="BI206"/>
  <c r="BH206"/>
  <c r="BG206"/>
  <c r="BE206"/>
  <c r="T206"/>
  <c r="T205"/>
  <c r="R206"/>
  <c r="R205"/>
  <c r="P206"/>
  <c r="P205"/>
  <c r="BK206"/>
  <c r="BK205"/>
  <c r="J205"/>
  <c r="J206"/>
  <c r="BF206"/>
  <c r="J77"/>
  <c r="BI204"/>
  <c r="BH204"/>
  <c r="BG204"/>
  <c r="BE204"/>
  <c r="T204"/>
  <c r="R204"/>
  <c r="P204"/>
  <c r="BK204"/>
  <c r="J204"/>
  <c r="BF204"/>
  <c r="BI202"/>
  <c r="BH202"/>
  <c r="BG202"/>
  <c r="BE202"/>
  <c r="T202"/>
  <c r="R202"/>
  <c r="P202"/>
  <c r="BK202"/>
  <c r="J202"/>
  <c r="BF202"/>
  <c r="BI200"/>
  <c r="BH200"/>
  <c r="BG200"/>
  <c r="BE200"/>
  <c r="T200"/>
  <c r="T199"/>
  <c r="R200"/>
  <c r="R199"/>
  <c r="P200"/>
  <c r="P199"/>
  <c r="BK200"/>
  <c r="BK199"/>
  <c r="J199"/>
  <c r="J200"/>
  <c r="BF200"/>
  <c r="J76"/>
  <c r="BI198"/>
  <c r="BH198"/>
  <c r="BG198"/>
  <c r="BE198"/>
  <c r="T198"/>
  <c r="R198"/>
  <c r="P198"/>
  <c r="BK198"/>
  <c r="J198"/>
  <c r="BF198"/>
  <c r="BI196"/>
  <c r="BH196"/>
  <c r="BG196"/>
  <c r="BE196"/>
  <c r="T196"/>
  <c r="R196"/>
  <c r="P196"/>
  <c r="BK196"/>
  <c r="J196"/>
  <c r="BF196"/>
  <c r="BI194"/>
  <c r="BH194"/>
  <c r="BG194"/>
  <c r="BE194"/>
  <c r="T194"/>
  <c r="R194"/>
  <c r="P194"/>
  <c r="BK194"/>
  <c r="J194"/>
  <c r="BF194"/>
  <c r="BI192"/>
  <c r="BH192"/>
  <c r="BG192"/>
  <c r="BE192"/>
  <c r="T192"/>
  <c r="R192"/>
  <c r="P192"/>
  <c r="BK192"/>
  <c r="J192"/>
  <c r="BF192"/>
  <c r="BI190"/>
  <c r="BH190"/>
  <c r="BG190"/>
  <c r="BE190"/>
  <c r="T190"/>
  <c r="R190"/>
  <c r="P190"/>
  <c r="BK190"/>
  <c r="J190"/>
  <c r="BF190"/>
  <c r="BI188"/>
  <c r="BH188"/>
  <c r="BG188"/>
  <c r="BE188"/>
  <c r="T188"/>
  <c r="R188"/>
  <c r="P188"/>
  <c r="BK188"/>
  <c r="J188"/>
  <c r="BF188"/>
  <c r="BI186"/>
  <c r="BH186"/>
  <c r="BG186"/>
  <c r="BE186"/>
  <c r="T186"/>
  <c r="T185"/>
  <c r="T184"/>
  <c r="R186"/>
  <c r="R185"/>
  <c r="R184"/>
  <c r="P186"/>
  <c r="P185"/>
  <c r="P184"/>
  <c r="BK186"/>
  <c r="BK185"/>
  <c r="J185"/>
  <c r="BK184"/>
  <c r="J184"/>
  <c r="J186"/>
  <c r="BF186"/>
  <c r="J75"/>
  <c r="J74"/>
  <c r="BI183"/>
  <c r="BH183"/>
  <c r="BG183"/>
  <c r="BE183"/>
  <c r="T183"/>
  <c r="T182"/>
  <c r="R183"/>
  <c r="R182"/>
  <c r="P183"/>
  <c r="P182"/>
  <c r="BK183"/>
  <c r="BK182"/>
  <c r="J182"/>
  <c r="J183"/>
  <c r="BF183"/>
  <c r="J73"/>
  <c r="BI180"/>
  <c r="BH180"/>
  <c r="BG180"/>
  <c r="BE180"/>
  <c r="T180"/>
  <c r="R180"/>
  <c r="P180"/>
  <c r="BK180"/>
  <c r="J180"/>
  <c r="BF180"/>
  <c r="BI178"/>
  <c r="BH178"/>
  <c r="BG178"/>
  <c r="BE178"/>
  <c r="T178"/>
  <c r="R178"/>
  <c r="P178"/>
  <c r="BK178"/>
  <c r="J178"/>
  <c r="BF178"/>
  <c r="BI176"/>
  <c r="BH176"/>
  <c r="BG176"/>
  <c r="BE176"/>
  <c r="T176"/>
  <c r="R176"/>
  <c r="P176"/>
  <c r="BK176"/>
  <c r="J176"/>
  <c r="BF176"/>
  <c r="BI174"/>
  <c r="BH174"/>
  <c r="BG174"/>
  <c r="BE174"/>
  <c r="T174"/>
  <c r="R174"/>
  <c r="P174"/>
  <c r="BK174"/>
  <c r="J174"/>
  <c r="BF174"/>
  <c r="BI173"/>
  <c r="BH173"/>
  <c r="BG173"/>
  <c r="BE173"/>
  <c r="T173"/>
  <c r="T172"/>
  <c r="R173"/>
  <c r="R172"/>
  <c r="P173"/>
  <c r="P172"/>
  <c r="BK173"/>
  <c r="BK172"/>
  <c r="J172"/>
  <c r="J173"/>
  <c r="BF173"/>
  <c r="J72"/>
  <c r="BI170"/>
  <c r="BH170"/>
  <c r="BG170"/>
  <c r="BE170"/>
  <c r="T170"/>
  <c r="R170"/>
  <c r="P170"/>
  <c r="BK170"/>
  <c r="J170"/>
  <c r="BF170"/>
  <c r="BI168"/>
  <c r="BH168"/>
  <c r="BG168"/>
  <c r="BE168"/>
  <c r="T168"/>
  <c r="R168"/>
  <c r="P168"/>
  <c r="BK168"/>
  <c r="J168"/>
  <c r="BF168"/>
  <c r="BI163"/>
  <c r="BH163"/>
  <c r="BG163"/>
  <c r="BE163"/>
  <c r="T163"/>
  <c r="R163"/>
  <c r="P163"/>
  <c r="BK163"/>
  <c r="J163"/>
  <c r="BF163"/>
  <c r="BI161"/>
  <c r="BH161"/>
  <c r="BG161"/>
  <c r="BE161"/>
  <c r="T161"/>
  <c r="R161"/>
  <c r="P161"/>
  <c r="BK161"/>
  <c r="J161"/>
  <c r="BF161"/>
  <c r="BI159"/>
  <c r="BH159"/>
  <c r="BG159"/>
  <c r="BE159"/>
  <c r="T159"/>
  <c r="R159"/>
  <c r="P159"/>
  <c r="BK159"/>
  <c r="J159"/>
  <c r="BF159"/>
  <c r="BI157"/>
  <c r="BH157"/>
  <c r="BG157"/>
  <c r="BE157"/>
  <c r="T157"/>
  <c r="R157"/>
  <c r="P157"/>
  <c r="BK157"/>
  <c r="J157"/>
  <c r="BF157"/>
  <c r="BI156"/>
  <c r="BH156"/>
  <c r="BG156"/>
  <c r="BE156"/>
  <c r="T156"/>
  <c r="R156"/>
  <c r="P156"/>
  <c r="BK156"/>
  <c r="J156"/>
  <c r="BF156"/>
  <c r="BI154"/>
  <c r="BH154"/>
  <c r="BG154"/>
  <c r="BE154"/>
  <c r="T154"/>
  <c r="R154"/>
  <c r="P154"/>
  <c r="BK154"/>
  <c r="J154"/>
  <c r="BF154"/>
  <c r="BI152"/>
  <c r="BH152"/>
  <c r="BG152"/>
  <c r="BE152"/>
  <c r="T152"/>
  <c r="T151"/>
  <c r="R152"/>
  <c r="R151"/>
  <c r="P152"/>
  <c r="P151"/>
  <c r="BK152"/>
  <c r="BK151"/>
  <c r="J151"/>
  <c r="J152"/>
  <c r="BF152"/>
  <c r="J71"/>
  <c r="BI149"/>
  <c r="BH149"/>
  <c r="BG149"/>
  <c r="BE149"/>
  <c r="T149"/>
  <c r="R149"/>
  <c r="P149"/>
  <c r="BK149"/>
  <c r="J149"/>
  <c r="BF149"/>
  <c r="BI147"/>
  <c r="BH147"/>
  <c r="BG147"/>
  <c r="BE147"/>
  <c r="T147"/>
  <c r="R147"/>
  <c r="P147"/>
  <c r="BK147"/>
  <c r="J147"/>
  <c r="BF147"/>
  <c r="BI145"/>
  <c r="BH145"/>
  <c r="BG145"/>
  <c r="BE145"/>
  <c r="T145"/>
  <c r="R145"/>
  <c r="P145"/>
  <c r="BK145"/>
  <c r="J145"/>
  <c r="BF145"/>
  <c r="BI141"/>
  <c r="BH141"/>
  <c r="BG141"/>
  <c r="BE141"/>
  <c r="T141"/>
  <c r="R141"/>
  <c r="P141"/>
  <c r="BK141"/>
  <c r="J141"/>
  <c r="BF141"/>
  <c r="BI139"/>
  <c r="BH139"/>
  <c r="BG139"/>
  <c r="BE139"/>
  <c r="T139"/>
  <c r="R139"/>
  <c r="P139"/>
  <c r="BK139"/>
  <c r="J139"/>
  <c r="BF139"/>
  <c r="BI137"/>
  <c r="BH137"/>
  <c r="BG137"/>
  <c r="BE137"/>
  <c r="T137"/>
  <c r="R137"/>
  <c r="P137"/>
  <c r="BK137"/>
  <c r="J137"/>
  <c r="BF137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0"/>
  <c r="BH130"/>
  <c r="BG130"/>
  <c r="BE130"/>
  <c r="T130"/>
  <c r="R130"/>
  <c r="P130"/>
  <c r="BK130"/>
  <c r="J130"/>
  <c r="BF130"/>
  <c r="BI127"/>
  <c r="BH127"/>
  <c r="BG127"/>
  <c r="BE127"/>
  <c r="T127"/>
  <c r="R127"/>
  <c r="P127"/>
  <c r="BK127"/>
  <c r="J127"/>
  <c r="BF127"/>
  <c r="BI125"/>
  <c r="BH125"/>
  <c r="BG125"/>
  <c r="BE125"/>
  <c r="T125"/>
  <c r="R125"/>
  <c r="P125"/>
  <c r="BK125"/>
  <c r="J125"/>
  <c r="BF125"/>
  <c r="BI123"/>
  <c r="BH123"/>
  <c r="BG123"/>
  <c r="BE123"/>
  <c r="T123"/>
  <c r="R123"/>
  <c r="P123"/>
  <c r="BK123"/>
  <c r="J123"/>
  <c r="BF123"/>
  <c r="BI121"/>
  <c r="BH121"/>
  <c r="BG121"/>
  <c r="BE121"/>
  <c r="T121"/>
  <c r="R121"/>
  <c r="P121"/>
  <c r="BK121"/>
  <c r="J121"/>
  <c r="BF121"/>
  <c r="BI120"/>
  <c r="BH120"/>
  <c r="BG120"/>
  <c r="BE120"/>
  <c r="T120"/>
  <c r="R120"/>
  <c r="P120"/>
  <c r="BK120"/>
  <c r="J120"/>
  <c r="BF120"/>
  <c r="BI118"/>
  <c r="BH118"/>
  <c r="BG118"/>
  <c r="BE118"/>
  <c r="T118"/>
  <c r="R118"/>
  <c r="P118"/>
  <c r="BK118"/>
  <c r="J118"/>
  <c r="BF118"/>
  <c r="BI116"/>
  <c r="BH116"/>
  <c r="BG116"/>
  <c r="BE116"/>
  <c r="T116"/>
  <c r="R116"/>
  <c r="P116"/>
  <c r="BK116"/>
  <c r="J116"/>
  <c r="BF116"/>
  <c r="BI114"/>
  <c r="BH114"/>
  <c r="BG114"/>
  <c r="BE114"/>
  <c r="T114"/>
  <c r="R114"/>
  <c r="P114"/>
  <c r="BK114"/>
  <c r="J114"/>
  <c r="BF114"/>
  <c r="BI113"/>
  <c r="BH113"/>
  <c r="BG113"/>
  <c r="BE113"/>
  <c r="T113"/>
  <c r="R113"/>
  <c r="P113"/>
  <c r="BK113"/>
  <c r="J113"/>
  <c r="BF113"/>
  <c r="BI112"/>
  <c r="BH112"/>
  <c r="BG112"/>
  <c r="BE112"/>
  <c r="T112"/>
  <c r="R112"/>
  <c r="P112"/>
  <c r="BK112"/>
  <c r="J112"/>
  <c r="BF112"/>
  <c r="BI110"/>
  <c r="BH110"/>
  <c r="BG110"/>
  <c r="BE110"/>
  <c r="T110"/>
  <c r="T109"/>
  <c r="R110"/>
  <c r="R109"/>
  <c r="P110"/>
  <c r="P109"/>
  <c r="BK110"/>
  <c r="BK109"/>
  <c r="J109"/>
  <c r="J110"/>
  <c r="BF110"/>
  <c r="J70"/>
  <c r="BI107"/>
  <c r="F41"/>
  <c i="1" r="BD62"/>
  <c i="6" r="BH107"/>
  <c r="F40"/>
  <c i="1" r="BC62"/>
  <c i="6" r="BG107"/>
  <c r="F39"/>
  <c i="1" r="BB62"/>
  <c i="6" r="BE107"/>
  <c r="J37"/>
  <c i="1" r="AV62"/>
  <c i="6" r="F37"/>
  <c i="1" r="AZ62"/>
  <c i="6" r="T107"/>
  <c r="T106"/>
  <c r="T105"/>
  <c r="T104"/>
  <c r="R107"/>
  <c r="R106"/>
  <c r="R105"/>
  <c r="R104"/>
  <c r="P107"/>
  <c r="P106"/>
  <c r="P105"/>
  <c r="P104"/>
  <c i="1" r="AU62"/>
  <c i="6" r="BK107"/>
  <c r="BK106"/>
  <c r="J106"/>
  <c r="BK105"/>
  <c r="J105"/>
  <c r="BK104"/>
  <c r="J104"/>
  <c r="J67"/>
  <c r="J34"/>
  <c i="1" r="AG62"/>
  <c i="6" r="J107"/>
  <c r="BF107"/>
  <c r="J38"/>
  <c i="1" r="AW62"/>
  <c i="6" r="F38"/>
  <c i="1" r="BA62"/>
  <c i="6" r="J69"/>
  <c r="J68"/>
  <c r="J101"/>
  <c r="J100"/>
  <c r="F100"/>
  <c r="F98"/>
  <c r="E96"/>
  <c r="J63"/>
  <c r="J62"/>
  <c r="F62"/>
  <c r="F60"/>
  <c r="E58"/>
  <c r="J43"/>
  <c r="J22"/>
  <c r="E22"/>
  <c r="F101"/>
  <c r="F63"/>
  <c r="J21"/>
  <c r="J16"/>
  <c r="J98"/>
  <c r="J60"/>
  <c r="E7"/>
  <c r="E90"/>
  <c r="E52"/>
  <c i="5" r="J41"/>
  <c r="J40"/>
  <c i="1" r="AY61"/>
  <c i="5" r="J39"/>
  <c i="1" r="AX61"/>
  <c i="5" r="BI236"/>
  <c r="BH236"/>
  <c r="BG236"/>
  <c r="BE236"/>
  <c r="T236"/>
  <c r="R236"/>
  <c r="P236"/>
  <c r="BK236"/>
  <c r="J236"/>
  <c r="BF236"/>
  <c r="BI234"/>
  <c r="BH234"/>
  <c r="BG234"/>
  <c r="BE234"/>
  <c r="T234"/>
  <c r="T233"/>
  <c r="R234"/>
  <c r="R233"/>
  <c r="P234"/>
  <c r="P233"/>
  <c r="BK234"/>
  <c r="BK233"/>
  <c r="J233"/>
  <c r="J234"/>
  <c r="BF234"/>
  <c r="J80"/>
  <c r="BI232"/>
  <c r="BH232"/>
  <c r="BG232"/>
  <c r="BE232"/>
  <c r="T232"/>
  <c r="R232"/>
  <c r="P232"/>
  <c r="BK232"/>
  <c r="J232"/>
  <c r="BF232"/>
  <c r="BI231"/>
  <c r="BH231"/>
  <c r="BG231"/>
  <c r="BE231"/>
  <c r="T231"/>
  <c r="R231"/>
  <c r="P231"/>
  <c r="BK231"/>
  <c r="J231"/>
  <c r="BF231"/>
  <c r="BI229"/>
  <c r="BH229"/>
  <c r="BG229"/>
  <c r="BE229"/>
  <c r="T229"/>
  <c r="R229"/>
  <c r="P229"/>
  <c r="BK229"/>
  <c r="J229"/>
  <c r="BF229"/>
  <c r="BI227"/>
  <c r="BH227"/>
  <c r="BG227"/>
  <c r="BE227"/>
  <c r="T227"/>
  <c r="T226"/>
  <c r="R227"/>
  <c r="R226"/>
  <c r="P227"/>
  <c r="P226"/>
  <c r="BK227"/>
  <c r="BK226"/>
  <c r="J226"/>
  <c r="J227"/>
  <c r="BF227"/>
  <c r="J79"/>
  <c r="BI225"/>
  <c r="BH225"/>
  <c r="BG225"/>
  <c r="BE225"/>
  <c r="T225"/>
  <c r="R225"/>
  <c r="P225"/>
  <c r="BK225"/>
  <c r="J225"/>
  <c r="BF225"/>
  <c r="BI224"/>
  <c r="BH224"/>
  <c r="BG224"/>
  <c r="BE224"/>
  <c r="T224"/>
  <c r="R224"/>
  <c r="P224"/>
  <c r="BK224"/>
  <c r="J224"/>
  <c r="BF224"/>
  <c r="BI223"/>
  <c r="BH223"/>
  <c r="BG223"/>
  <c r="BE223"/>
  <c r="T223"/>
  <c r="R223"/>
  <c r="P223"/>
  <c r="BK223"/>
  <c r="J223"/>
  <c r="BF223"/>
  <c r="BI222"/>
  <c r="BH222"/>
  <c r="BG222"/>
  <c r="BE222"/>
  <c r="T222"/>
  <c r="R222"/>
  <c r="P222"/>
  <c r="BK222"/>
  <c r="J222"/>
  <c r="BF222"/>
  <c r="BI219"/>
  <c r="BH219"/>
  <c r="BG219"/>
  <c r="BE219"/>
  <c r="T219"/>
  <c r="R219"/>
  <c r="P219"/>
  <c r="BK219"/>
  <c r="J219"/>
  <c r="BF219"/>
  <c r="BI217"/>
  <c r="BH217"/>
  <c r="BG217"/>
  <c r="BE217"/>
  <c r="T217"/>
  <c r="R217"/>
  <c r="P217"/>
  <c r="BK217"/>
  <c r="J217"/>
  <c r="BF217"/>
  <c r="BI215"/>
  <c r="BH215"/>
  <c r="BG215"/>
  <c r="BE215"/>
  <c r="T215"/>
  <c r="T214"/>
  <c r="R215"/>
  <c r="R214"/>
  <c r="P215"/>
  <c r="P214"/>
  <c r="BK215"/>
  <c r="BK214"/>
  <c r="J214"/>
  <c r="J215"/>
  <c r="BF215"/>
  <c r="J78"/>
  <c r="BI213"/>
  <c r="BH213"/>
  <c r="BG213"/>
  <c r="BE213"/>
  <c r="T213"/>
  <c r="R213"/>
  <c r="P213"/>
  <c r="BK213"/>
  <c r="J213"/>
  <c r="BF213"/>
  <c r="BI211"/>
  <c r="BH211"/>
  <c r="BG211"/>
  <c r="BE211"/>
  <c r="T211"/>
  <c r="R211"/>
  <c r="P211"/>
  <c r="BK211"/>
  <c r="J211"/>
  <c r="BF211"/>
  <c r="BI210"/>
  <c r="BH210"/>
  <c r="BG210"/>
  <c r="BE210"/>
  <c r="T210"/>
  <c r="R210"/>
  <c r="P210"/>
  <c r="BK210"/>
  <c r="J210"/>
  <c r="BF210"/>
  <c r="BI208"/>
  <c r="BH208"/>
  <c r="BG208"/>
  <c r="BE208"/>
  <c r="T208"/>
  <c r="R208"/>
  <c r="P208"/>
  <c r="BK208"/>
  <c r="J208"/>
  <c r="BF208"/>
  <c r="BI206"/>
  <c r="BH206"/>
  <c r="BG206"/>
  <c r="BE206"/>
  <c r="T206"/>
  <c r="T205"/>
  <c r="R206"/>
  <c r="R205"/>
  <c r="P206"/>
  <c r="P205"/>
  <c r="BK206"/>
  <c r="BK205"/>
  <c r="J205"/>
  <c r="J206"/>
  <c r="BF206"/>
  <c r="J77"/>
  <c r="BI204"/>
  <c r="BH204"/>
  <c r="BG204"/>
  <c r="BE204"/>
  <c r="T204"/>
  <c r="R204"/>
  <c r="P204"/>
  <c r="BK204"/>
  <c r="J204"/>
  <c r="BF204"/>
  <c r="BI202"/>
  <c r="BH202"/>
  <c r="BG202"/>
  <c r="BE202"/>
  <c r="T202"/>
  <c r="R202"/>
  <c r="P202"/>
  <c r="BK202"/>
  <c r="J202"/>
  <c r="BF202"/>
  <c r="BI200"/>
  <c r="BH200"/>
  <c r="BG200"/>
  <c r="BE200"/>
  <c r="T200"/>
  <c r="T199"/>
  <c r="R200"/>
  <c r="R199"/>
  <c r="P200"/>
  <c r="P199"/>
  <c r="BK200"/>
  <c r="BK199"/>
  <c r="J199"/>
  <c r="J200"/>
  <c r="BF200"/>
  <c r="J76"/>
  <c r="BI198"/>
  <c r="BH198"/>
  <c r="BG198"/>
  <c r="BE198"/>
  <c r="T198"/>
  <c r="R198"/>
  <c r="P198"/>
  <c r="BK198"/>
  <c r="J198"/>
  <c r="BF198"/>
  <c r="BI196"/>
  <c r="BH196"/>
  <c r="BG196"/>
  <c r="BE196"/>
  <c r="T196"/>
  <c r="R196"/>
  <c r="P196"/>
  <c r="BK196"/>
  <c r="J196"/>
  <c r="BF196"/>
  <c r="BI194"/>
  <c r="BH194"/>
  <c r="BG194"/>
  <c r="BE194"/>
  <c r="T194"/>
  <c r="R194"/>
  <c r="P194"/>
  <c r="BK194"/>
  <c r="J194"/>
  <c r="BF194"/>
  <c r="BI192"/>
  <c r="BH192"/>
  <c r="BG192"/>
  <c r="BE192"/>
  <c r="T192"/>
  <c r="R192"/>
  <c r="P192"/>
  <c r="BK192"/>
  <c r="J192"/>
  <c r="BF192"/>
  <c r="BI190"/>
  <c r="BH190"/>
  <c r="BG190"/>
  <c r="BE190"/>
  <c r="T190"/>
  <c r="R190"/>
  <c r="P190"/>
  <c r="BK190"/>
  <c r="J190"/>
  <c r="BF190"/>
  <c r="BI188"/>
  <c r="BH188"/>
  <c r="BG188"/>
  <c r="BE188"/>
  <c r="T188"/>
  <c r="R188"/>
  <c r="P188"/>
  <c r="BK188"/>
  <c r="J188"/>
  <c r="BF188"/>
  <c r="BI186"/>
  <c r="BH186"/>
  <c r="BG186"/>
  <c r="BE186"/>
  <c r="T186"/>
  <c r="T185"/>
  <c r="T184"/>
  <c r="R186"/>
  <c r="R185"/>
  <c r="R184"/>
  <c r="P186"/>
  <c r="P185"/>
  <c r="P184"/>
  <c r="BK186"/>
  <c r="BK185"/>
  <c r="J185"/>
  <c r="BK184"/>
  <c r="J184"/>
  <c r="J186"/>
  <c r="BF186"/>
  <c r="J75"/>
  <c r="J74"/>
  <c r="BI183"/>
  <c r="BH183"/>
  <c r="BG183"/>
  <c r="BE183"/>
  <c r="T183"/>
  <c r="T182"/>
  <c r="R183"/>
  <c r="R182"/>
  <c r="P183"/>
  <c r="P182"/>
  <c r="BK183"/>
  <c r="BK182"/>
  <c r="J182"/>
  <c r="J183"/>
  <c r="BF183"/>
  <c r="J73"/>
  <c r="BI180"/>
  <c r="BH180"/>
  <c r="BG180"/>
  <c r="BE180"/>
  <c r="T180"/>
  <c r="R180"/>
  <c r="P180"/>
  <c r="BK180"/>
  <c r="J180"/>
  <c r="BF180"/>
  <c r="BI178"/>
  <c r="BH178"/>
  <c r="BG178"/>
  <c r="BE178"/>
  <c r="T178"/>
  <c r="R178"/>
  <c r="P178"/>
  <c r="BK178"/>
  <c r="J178"/>
  <c r="BF178"/>
  <c r="BI176"/>
  <c r="BH176"/>
  <c r="BG176"/>
  <c r="BE176"/>
  <c r="T176"/>
  <c r="R176"/>
  <c r="P176"/>
  <c r="BK176"/>
  <c r="J176"/>
  <c r="BF176"/>
  <c r="BI174"/>
  <c r="BH174"/>
  <c r="BG174"/>
  <c r="BE174"/>
  <c r="T174"/>
  <c r="R174"/>
  <c r="P174"/>
  <c r="BK174"/>
  <c r="J174"/>
  <c r="BF174"/>
  <c r="BI173"/>
  <c r="BH173"/>
  <c r="BG173"/>
  <c r="BE173"/>
  <c r="T173"/>
  <c r="T172"/>
  <c r="R173"/>
  <c r="R172"/>
  <c r="P173"/>
  <c r="P172"/>
  <c r="BK173"/>
  <c r="BK172"/>
  <c r="J172"/>
  <c r="J173"/>
  <c r="BF173"/>
  <c r="J72"/>
  <c r="BI171"/>
  <c r="BH171"/>
  <c r="BG171"/>
  <c r="BE171"/>
  <c r="T171"/>
  <c r="R171"/>
  <c r="P171"/>
  <c r="BK171"/>
  <c r="J171"/>
  <c r="BF171"/>
  <c r="BI170"/>
  <c r="BH170"/>
  <c r="BG170"/>
  <c r="BE170"/>
  <c r="T170"/>
  <c r="R170"/>
  <c r="P170"/>
  <c r="BK170"/>
  <c r="J170"/>
  <c r="BF170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2"/>
  <c r="BH162"/>
  <c r="BG162"/>
  <c r="BE162"/>
  <c r="T162"/>
  <c r="R162"/>
  <c r="P162"/>
  <c r="BK162"/>
  <c r="J162"/>
  <c r="BF162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7"/>
  <c r="BH157"/>
  <c r="BG157"/>
  <c r="BE157"/>
  <c r="T157"/>
  <c r="R157"/>
  <c r="P157"/>
  <c r="BK157"/>
  <c r="J157"/>
  <c r="BF157"/>
  <c r="BI155"/>
  <c r="BH155"/>
  <c r="BG155"/>
  <c r="BE155"/>
  <c r="T155"/>
  <c r="T154"/>
  <c r="R155"/>
  <c r="R154"/>
  <c r="P155"/>
  <c r="P154"/>
  <c r="BK155"/>
  <c r="BK154"/>
  <c r="J154"/>
  <c r="J155"/>
  <c r="BF155"/>
  <c r="J71"/>
  <c r="BI152"/>
  <c r="BH152"/>
  <c r="BG152"/>
  <c r="BE152"/>
  <c r="T152"/>
  <c r="R152"/>
  <c r="P152"/>
  <c r="BK152"/>
  <c r="J152"/>
  <c r="BF152"/>
  <c r="BI150"/>
  <c r="BH150"/>
  <c r="BG150"/>
  <c r="BE150"/>
  <c r="T150"/>
  <c r="R150"/>
  <c r="P150"/>
  <c r="BK150"/>
  <c r="J150"/>
  <c r="BF150"/>
  <c r="BI148"/>
  <c r="BH148"/>
  <c r="BG148"/>
  <c r="BE148"/>
  <c r="T148"/>
  <c r="R148"/>
  <c r="P148"/>
  <c r="BK148"/>
  <c r="J148"/>
  <c r="BF148"/>
  <c r="BI143"/>
  <c r="BH143"/>
  <c r="BG143"/>
  <c r="BE143"/>
  <c r="T143"/>
  <c r="R143"/>
  <c r="P143"/>
  <c r="BK143"/>
  <c r="J143"/>
  <c r="BF143"/>
  <c r="BI141"/>
  <c r="BH141"/>
  <c r="BG141"/>
  <c r="BE141"/>
  <c r="T141"/>
  <c r="R141"/>
  <c r="P141"/>
  <c r="BK141"/>
  <c r="J141"/>
  <c r="BF141"/>
  <c r="BI139"/>
  <c r="BH139"/>
  <c r="BG139"/>
  <c r="BE139"/>
  <c r="T139"/>
  <c r="R139"/>
  <c r="P139"/>
  <c r="BK139"/>
  <c r="J139"/>
  <c r="BF139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2"/>
  <c r="BH132"/>
  <c r="BG132"/>
  <c r="BE132"/>
  <c r="T132"/>
  <c r="R132"/>
  <c r="P132"/>
  <c r="BK132"/>
  <c r="J132"/>
  <c r="BF132"/>
  <c r="BI129"/>
  <c r="BH129"/>
  <c r="BG129"/>
  <c r="BE129"/>
  <c r="T129"/>
  <c r="R129"/>
  <c r="P129"/>
  <c r="BK129"/>
  <c r="J129"/>
  <c r="BF129"/>
  <c r="BI127"/>
  <c r="BH127"/>
  <c r="BG127"/>
  <c r="BE127"/>
  <c r="T127"/>
  <c r="R127"/>
  <c r="P127"/>
  <c r="BK127"/>
  <c r="J127"/>
  <c r="BF127"/>
  <c r="BI125"/>
  <c r="BH125"/>
  <c r="BG125"/>
  <c r="BE125"/>
  <c r="T125"/>
  <c r="R125"/>
  <c r="P125"/>
  <c r="BK125"/>
  <c r="J125"/>
  <c r="BF125"/>
  <c r="BI123"/>
  <c r="BH123"/>
  <c r="BG123"/>
  <c r="BE123"/>
  <c r="T123"/>
  <c r="R123"/>
  <c r="P123"/>
  <c r="BK123"/>
  <c r="J123"/>
  <c r="BF123"/>
  <c r="BI122"/>
  <c r="BH122"/>
  <c r="BG122"/>
  <c r="BE122"/>
  <c r="T122"/>
  <c r="R122"/>
  <c r="P122"/>
  <c r="BK122"/>
  <c r="J122"/>
  <c r="BF122"/>
  <c r="BI120"/>
  <c r="BH120"/>
  <c r="BG120"/>
  <c r="BE120"/>
  <c r="T120"/>
  <c r="R120"/>
  <c r="P120"/>
  <c r="BK120"/>
  <c r="J120"/>
  <c r="BF120"/>
  <c r="BI116"/>
  <c r="BH116"/>
  <c r="BG116"/>
  <c r="BE116"/>
  <c r="T116"/>
  <c r="R116"/>
  <c r="P116"/>
  <c r="BK116"/>
  <c r="J116"/>
  <c r="BF116"/>
  <c r="BI114"/>
  <c r="BH114"/>
  <c r="BG114"/>
  <c r="BE114"/>
  <c r="T114"/>
  <c r="R114"/>
  <c r="P114"/>
  <c r="BK114"/>
  <c r="J114"/>
  <c r="BF114"/>
  <c r="BI113"/>
  <c r="BH113"/>
  <c r="BG113"/>
  <c r="BE113"/>
  <c r="T113"/>
  <c r="R113"/>
  <c r="P113"/>
  <c r="BK113"/>
  <c r="J113"/>
  <c r="BF113"/>
  <c r="BI112"/>
  <c r="BH112"/>
  <c r="BG112"/>
  <c r="BE112"/>
  <c r="T112"/>
  <c r="R112"/>
  <c r="P112"/>
  <c r="BK112"/>
  <c r="J112"/>
  <c r="BF112"/>
  <c r="BI110"/>
  <c r="BH110"/>
  <c r="BG110"/>
  <c r="BE110"/>
  <c r="T110"/>
  <c r="T109"/>
  <c r="R110"/>
  <c r="R109"/>
  <c r="P110"/>
  <c r="P109"/>
  <c r="BK110"/>
  <c r="BK109"/>
  <c r="J109"/>
  <c r="J110"/>
  <c r="BF110"/>
  <c r="J70"/>
  <c r="BI107"/>
  <c r="F41"/>
  <c i="1" r="BD61"/>
  <c i="5" r="BH107"/>
  <c r="F40"/>
  <c i="1" r="BC61"/>
  <c i="5" r="BG107"/>
  <c r="F39"/>
  <c i="1" r="BB61"/>
  <c i="5" r="BE107"/>
  <c r="J37"/>
  <c i="1" r="AV61"/>
  <c i="5" r="F37"/>
  <c i="1" r="AZ61"/>
  <c i="5" r="T107"/>
  <c r="T106"/>
  <c r="T105"/>
  <c r="T104"/>
  <c r="R107"/>
  <c r="R106"/>
  <c r="R105"/>
  <c r="R104"/>
  <c r="P107"/>
  <c r="P106"/>
  <c r="P105"/>
  <c r="P104"/>
  <c i="1" r="AU61"/>
  <c i="5" r="BK107"/>
  <c r="BK106"/>
  <c r="J106"/>
  <c r="BK105"/>
  <c r="J105"/>
  <c r="BK104"/>
  <c r="J104"/>
  <c r="J67"/>
  <c r="J34"/>
  <c i="1" r="AG61"/>
  <c i="5" r="J107"/>
  <c r="BF107"/>
  <c r="J38"/>
  <c i="1" r="AW61"/>
  <c i="5" r="F38"/>
  <c i="1" r="BA61"/>
  <c i="5" r="J69"/>
  <c r="J68"/>
  <c r="J101"/>
  <c r="J100"/>
  <c r="F100"/>
  <c r="F98"/>
  <c r="E96"/>
  <c r="J63"/>
  <c r="J62"/>
  <c r="F62"/>
  <c r="F60"/>
  <c r="E58"/>
  <c r="J43"/>
  <c r="J22"/>
  <c r="E22"/>
  <c r="F101"/>
  <c r="F63"/>
  <c r="J21"/>
  <c r="J16"/>
  <c r="J98"/>
  <c r="J60"/>
  <c r="E7"/>
  <c r="E90"/>
  <c r="E52"/>
  <c i="4" r="J39"/>
  <c r="J38"/>
  <c i="1" r="AY58"/>
  <c i="4" r="J37"/>
  <c i="1" r="AX58"/>
  <c i="4" r="BI96"/>
  <c r="BH96"/>
  <c r="BG96"/>
  <c r="BE96"/>
  <c r="T96"/>
  <c r="T95"/>
  <c r="R96"/>
  <c r="R95"/>
  <c r="P96"/>
  <c r="P95"/>
  <c r="BK96"/>
  <c r="BK95"/>
  <c r="J95"/>
  <c r="J96"/>
  <c r="BF96"/>
  <c r="J67"/>
  <c r="BI94"/>
  <c r="BH94"/>
  <c r="BG94"/>
  <c r="BE94"/>
  <c r="T94"/>
  <c r="T93"/>
  <c r="R94"/>
  <c r="R93"/>
  <c r="P94"/>
  <c r="P93"/>
  <c r="BK94"/>
  <c r="BK93"/>
  <c r="J93"/>
  <c r="J94"/>
  <c r="BF94"/>
  <c r="J66"/>
  <c r="BI92"/>
  <c r="F39"/>
  <c i="1" r="BD58"/>
  <c i="4" r="BH92"/>
  <c r="F38"/>
  <c i="1" r="BC58"/>
  <c i="4" r="BG92"/>
  <c r="F37"/>
  <c i="1" r="BB58"/>
  <c i="4" r="BE92"/>
  <c r="J35"/>
  <c i="1" r="AV58"/>
  <c i="4" r="F35"/>
  <c i="1" r="AZ58"/>
  <c i="4" r="T92"/>
  <c r="T91"/>
  <c r="T90"/>
  <c r="T89"/>
  <c r="R92"/>
  <c r="R91"/>
  <c r="R90"/>
  <c r="R89"/>
  <c r="P92"/>
  <c r="P91"/>
  <c r="P90"/>
  <c r="P89"/>
  <c i="1" r="AU58"/>
  <c i="4" r="BK92"/>
  <c r="BK91"/>
  <c r="J91"/>
  <c r="BK90"/>
  <c r="J90"/>
  <c r="BK89"/>
  <c r="J89"/>
  <c r="J63"/>
  <c r="J32"/>
  <c i="1" r="AG58"/>
  <c i="4" r="J92"/>
  <c r="BF92"/>
  <c r="J36"/>
  <c i="1" r="AW58"/>
  <c i="4" r="F36"/>
  <c i="1" r="BA58"/>
  <c i="4" r="J65"/>
  <c r="J64"/>
  <c r="J86"/>
  <c r="J85"/>
  <c r="F85"/>
  <c r="F83"/>
  <c r="E81"/>
  <c r="J59"/>
  <c r="J58"/>
  <c r="F58"/>
  <c r="F56"/>
  <c r="E54"/>
  <c r="J41"/>
  <c r="J20"/>
  <c r="E20"/>
  <c r="F86"/>
  <c r="F59"/>
  <c r="J19"/>
  <c r="J14"/>
  <c r="J83"/>
  <c r="J56"/>
  <c r="E7"/>
  <c r="E77"/>
  <c r="E50"/>
  <c i="3" r="J39"/>
  <c r="J38"/>
  <c i="1" r="AY57"/>
  <c i="3" r="J37"/>
  <c i="1" r="AX57"/>
  <c i="3" r="BI101"/>
  <c r="BH101"/>
  <c r="BG101"/>
  <c r="BE101"/>
  <c r="T101"/>
  <c r="R101"/>
  <c r="P101"/>
  <c r="BK101"/>
  <c r="J101"/>
  <c r="BF101"/>
  <c r="BI100"/>
  <c r="BH100"/>
  <c r="BG100"/>
  <c r="BE100"/>
  <c r="T100"/>
  <c r="R100"/>
  <c r="P100"/>
  <c r="BK100"/>
  <c r="J100"/>
  <c r="BF100"/>
  <c r="BI99"/>
  <c r="BH99"/>
  <c r="BG99"/>
  <c r="BE99"/>
  <c r="T99"/>
  <c r="R99"/>
  <c r="P99"/>
  <c r="BK99"/>
  <c r="J99"/>
  <c r="BF99"/>
  <c r="BI98"/>
  <c r="BH98"/>
  <c r="BG98"/>
  <c r="BE98"/>
  <c r="T98"/>
  <c r="R98"/>
  <c r="P98"/>
  <c r="BK98"/>
  <c r="J98"/>
  <c r="BF98"/>
  <c r="BI97"/>
  <c r="BH97"/>
  <c r="BG97"/>
  <c r="BE97"/>
  <c r="T97"/>
  <c r="R97"/>
  <c r="P97"/>
  <c r="BK97"/>
  <c r="J97"/>
  <c r="BF97"/>
  <c r="BI96"/>
  <c r="BH96"/>
  <c r="BG96"/>
  <c r="BE96"/>
  <c r="T96"/>
  <c r="R96"/>
  <c r="P96"/>
  <c r="BK96"/>
  <c r="J96"/>
  <c r="BF96"/>
  <c r="BI95"/>
  <c r="BH95"/>
  <c r="BG95"/>
  <c r="BE95"/>
  <c r="T95"/>
  <c r="R95"/>
  <c r="P95"/>
  <c r="BK95"/>
  <c r="J95"/>
  <c r="BF95"/>
  <c r="BI94"/>
  <c r="BH94"/>
  <c r="BG94"/>
  <c r="BE94"/>
  <c r="T94"/>
  <c r="R94"/>
  <c r="P94"/>
  <c r="BK94"/>
  <c r="J94"/>
  <c r="BF94"/>
  <c r="BI93"/>
  <c r="BH93"/>
  <c r="BG93"/>
  <c r="BE93"/>
  <c r="T93"/>
  <c r="R93"/>
  <c r="P93"/>
  <c r="BK93"/>
  <c r="J93"/>
  <c r="BF93"/>
  <c r="BI91"/>
  <c r="BH91"/>
  <c r="BG91"/>
  <c r="BE91"/>
  <c r="T91"/>
  <c r="R91"/>
  <c r="P91"/>
  <c r="BK91"/>
  <c r="J91"/>
  <c r="BF91"/>
  <c r="BI90"/>
  <c r="F39"/>
  <c i="1" r="BD57"/>
  <c i="3" r="BH90"/>
  <c r="F38"/>
  <c i="1" r="BC57"/>
  <c i="3" r="BG90"/>
  <c r="F37"/>
  <c i="1" r="BB57"/>
  <c i="3" r="BE90"/>
  <c r="J35"/>
  <c i="1" r="AV57"/>
  <c i="3" r="F35"/>
  <c i="1" r="AZ57"/>
  <c i="3" r="T90"/>
  <c r="T89"/>
  <c r="T88"/>
  <c r="T87"/>
  <c r="R90"/>
  <c r="R89"/>
  <c r="R88"/>
  <c r="R87"/>
  <c r="P90"/>
  <c r="P89"/>
  <c r="P88"/>
  <c r="P87"/>
  <c i="1" r="AU57"/>
  <c i="3" r="BK90"/>
  <c r="BK89"/>
  <c r="J89"/>
  <c r="BK88"/>
  <c r="J88"/>
  <c r="BK87"/>
  <c r="J87"/>
  <c r="J63"/>
  <c r="J32"/>
  <c i="1" r="AG57"/>
  <c i="3" r="J90"/>
  <c r="BF90"/>
  <c r="J36"/>
  <c i="1" r="AW57"/>
  <c i="3" r="F36"/>
  <c i="1" r="BA57"/>
  <c i="3" r="J65"/>
  <c r="J64"/>
  <c r="J84"/>
  <c r="J83"/>
  <c r="F83"/>
  <c r="F81"/>
  <c r="E79"/>
  <c r="J59"/>
  <c r="J58"/>
  <c r="F58"/>
  <c r="F56"/>
  <c r="E54"/>
  <c r="J41"/>
  <c r="J20"/>
  <c r="E20"/>
  <c r="F84"/>
  <c r="F59"/>
  <c r="J19"/>
  <c r="J14"/>
  <c r="J81"/>
  <c r="J56"/>
  <c r="E7"/>
  <c r="E75"/>
  <c r="E50"/>
  <c i="2" r="J39"/>
  <c r="J38"/>
  <c i="1" r="AY56"/>
  <c i="2" r="J37"/>
  <c i="1" r="AX56"/>
  <c i="2" r="BI296"/>
  <c r="BH296"/>
  <c r="BG296"/>
  <c r="BE296"/>
  <c r="T296"/>
  <c r="R296"/>
  <c r="P296"/>
  <c r="BK296"/>
  <c r="J296"/>
  <c r="BF296"/>
  <c r="BI294"/>
  <c r="BH294"/>
  <c r="BG294"/>
  <c r="BE294"/>
  <c r="T294"/>
  <c r="T293"/>
  <c r="R294"/>
  <c r="R293"/>
  <c r="P294"/>
  <c r="P293"/>
  <c r="BK294"/>
  <c r="BK293"/>
  <c r="J293"/>
  <c r="J294"/>
  <c r="BF294"/>
  <c r="J81"/>
  <c r="BI292"/>
  <c r="BH292"/>
  <c r="BG292"/>
  <c r="BE292"/>
  <c r="T292"/>
  <c r="R292"/>
  <c r="P292"/>
  <c r="BK292"/>
  <c r="J292"/>
  <c r="BF292"/>
  <c r="BI290"/>
  <c r="BH290"/>
  <c r="BG290"/>
  <c r="BE290"/>
  <c r="T290"/>
  <c r="T289"/>
  <c r="R290"/>
  <c r="R289"/>
  <c r="P290"/>
  <c r="P289"/>
  <c r="BK290"/>
  <c r="BK289"/>
  <c r="J289"/>
  <c r="J290"/>
  <c r="BF290"/>
  <c r="J80"/>
  <c r="BI287"/>
  <c r="BH287"/>
  <c r="BG287"/>
  <c r="BE287"/>
  <c r="T287"/>
  <c r="R287"/>
  <c r="P287"/>
  <c r="BK287"/>
  <c r="J287"/>
  <c r="BF287"/>
  <c r="BI280"/>
  <c r="BH280"/>
  <c r="BG280"/>
  <c r="BE280"/>
  <c r="T280"/>
  <c r="R280"/>
  <c r="P280"/>
  <c r="BK280"/>
  <c r="J280"/>
  <c r="BF280"/>
  <c r="BI278"/>
  <c r="BH278"/>
  <c r="BG278"/>
  <c r="BE278"/>
  <c r="T278"/>
  <c r="R278"/>
  <c r="P278"/>
  <c r="BK278"/>
  <c r="J278"/>
  <c r="BF278"/>
  <c r="BI276"/>
  <c r="BH276"/>
  <c r="BG276"/>
  <c r="BE276"/>
  <c r="T276"/>
  <c r="R276"/>
  <c r="P276"/>
  <c r="BK276"/>
  <c r="J276"/>
  <c r="BF276"/>
  <c r="BI274"/>
  <c r="BH274"/>
  <c r="BG274"/>
  <c r="BE274"/>
  <c r="T274"/>
  <c r="R274"/>
  <c r="P274"/>
  <c r="BK274"/>
  <c r="J274"/>
  <c r="BF274"/>
  <c r="BI269"/>
  <c r="BH269"/>
  <c r="BG269"/>
  <c r="BE269"/>
  <c r="T269"/>
  <c r="T268"/>
  <c r="R269"/>
  <c r="R268"/>
  <c r="P269"/>
  <c r="P268"/>
  <c r="BK269"/>
  <c r="BK268"/>
  <c r="J268"/>
  <c r="J269"/>
  <c r="BF269"/>
  <c r="J79"/>
  <c r="BI266"/>
  <c r="BH266"/>
  <c r="BG266"/>
  <c r="BE266"/>
  <c r="T266"/>
  <c r="R266"/>
  <c r="P266"/>
  <c r="BK266"/>
  <c r="J266"/>
  <c r="BF266"/>
  <c r="BI264"/>
  <c r="BH264"/>
  <c r="BG264"/>
  <c r="BE264"/>
  <c r="T264"/>
  <c r="R264"/>
  <c r="P264"/>
  <c r="BK264"/>
  <c r="J264"/>
  <c r="BF264"/>
  <c r="BI263"/>
  <c r="BH263"/>
  <c r="BG263"/>
  <c r="BE263"/>
  <c r="T263"/>
  <c r="R263"/>
  <c r="P263"/>
  <c r="BK263"/>
  <c r="J263"/>
  <c r="BF263"/>
  <c r="BI262"/>
  <c r="BH262"/>
  <c r="BG262"/>
  <c r="BE262"/>
  <c r="T262"/>
  <c r="R262"/>
  <c r="P262"/>
  <c r="BK262"/>
  <c r="J262"/>
  <c r="BF262"/>
  <c r="BI260"/>
  <c r="BH260"/>
  <c r="BG260"/>
  <c r="BE260"/>
  <c r="T260"/>
  <c r="R260"/>
  <c r="P260"/>
  <c r="BK260"/>
  <c r="J260"/>
  <c r="BF260"/>
  <c r="BI258"/>
  <c r="BH258"/>
  <c r="BG258"/>
  <c r="BE258"/>
  <c r="T258"/>
  <c r="R258"/>
  <c r="P258"/>
  <c r="BK258"/>
  <c r="J258"/>
  <c r="BF258"/>
  <c r="BI255"/>
  <c r="BH255"/>
  <c r="BG255"/>
  <c r="BE255"/>
  <c r="T255"/>
  <c r="T254"/>
  <c r="R255"/>
  <c r="R254"/>
  <c r="P255"/>
  <c r="P254"/>
  <c r="BK255"/>
  <c r="BK254"/>
  <c r="J254"/>
  <c r="J255"/>
  <c r="BF255"/>
  <c r="J78"/>
  <c r="BI253"/>
  <c r="BH253"/>
  <c r="BG253"/>
  <c r="BE253"/>
  <c r="T253"/>
  <c r="R253"/>
  <c r="P253"/>
  <c r="BK253"/>
  <c r="J253"/>
  <c r="BF253"/>
  <c r="BI252"/>
  <c r="BH252"/>
  <c r="BG252"/>
  <c r="BE252"/>
  <c r="T252"/>
  <c r="R252"/>
  <c r="P252"/>
  <c r="BK252"/>
  <c r="J252"/>
  <c r="BF252"/>
  <c r="BI251"/>
  <c r="BH251"/>
  <c r="BG251"/>
  <c r="BE251"/>
  <c r="T251"/>
  <c r="R251"/>
  <c r="P251"/>
  <c r="BK251"/>
  <c r="J251"/>
  <c r="BF251"/>
  <c r="BI250"/>
  <c r="BH250"/>
  <c r="BG250"/>
  <c r="BE250"/>
  <c r="T250"/>
  <c r="R250"/>
  <c r="P250"/>
  <c r="BK250"/>
  <c r="J250"/>
  <c r="BF250"/>
  <c r="BI248"/>
  <c r="BH248"/>
  <c r="BG248"/>
  <c r="BE248"/>
  <c r="T248"/>
  <c r="R248"/>
  <c r="P248"/>
  <c r="BK248"/>
  <c r="J248"/>
  <c r="BF248"/>
  <c r="BI247"/>
  <c r="BH247"/>
  <c r="BG247"/>
  <c r="BE247"/>
  <c r="T247"/>
  <c r="T246"/>
  <c r="R247"/>
  <c r="R246"/>
  <c r="P247"/>
  <c r="P246"/>
  <c r="BK247"/>
  <c r="BK246"/>
  <c r="J246"/>
  <c r="J247"/>
  <c r="BF247"/>
  <c r="J77"/>
  <c r="BI245"/>
  <c r="BH245"/>
  <c r="BG245"/>
  <c r="BE245"/>
  <c r="T245"/>
  <c r="R245"/>
  <c r="P245"/>
  <c r="BK245"/>
  <c r="J245"/>
  <c r="BF245"/>
  <c r="BI244"/>
  <c r="BH244"/>
  <c r="BG244"/>
  <c r="BE244"/>
  <c r="T244"/>
  <c r="R244"/>
  <c r="P244"/>
  <c r="BK244"/>
  <c r="J244"/>
  <c r="BF244"/>
  <c r="BI242"/>
  <c r="BH242"/>
  <c r="BG242"/>
  <c r="BE242"/>
  <c r="T242"/>
  <c r="R242"/>
  <c r="P242"/>
  <c r="BK242"/>
  <c r="J242"/>
  <c r="BF242"/>
  <c r="BI240"/>
  <c r="BH240"/>
  <c r="BG240"/>
  <c r="BE240"/>
  <c r="T240"/>
  <c r="R240"/>
  <c r="P240"/>
  <c r="BK240"/>
  <c r="J240"/>
  <c r="BF240"/>
  <c r="BI238"/>
  <c r="BH238"/>
  <c r="BG238"/>
  <c r="BE238"/>
  <c r="T238"/>
  <c r="R238"/>
  <c r="P238"/>
  <c r="BK238"/>
  <c r="J238"/>
  <c r="BF238"/>
  <c r="BI237"/>
  <c r="BH237"/>
  <c r="BG237"/>
  <c r="BE237"/>
  <c r="T237"/>
  <c r="R237"/>
  <c r="P237"/>
  <c r="BK237"/>
  <c r="J237"/>
  <c r="BF237"/>
  <c r="BI236"/>
  <c r="BH236"/>
  <c r="BG236"/>
  <c r="BE236"/>
  <c r="T236"/>
  <c r="R236"/>
  <c r="P236"/>
  <c r="BK236"/>
  <c r="J236"/>
  <c r="BF236"/>
  <c r="BI234"/>
  <c r="BH234"/>
  <c r="BG234"/>
  <c r="BE234"/>
  <c r="T234"/>
  <c r="T233"/>
  <c r="R234"/>
  <c r="R233"/>
  <c r="P234"/>
  <c r="P233"/>
  <c r="BK234"/>
  <c r="BK233"/>
  <c r="J233"/>
  <c r="J234"/>
  <c r="BF234"/>
  <c r="J76"/>
  <c r="BI232"/>
  <c r="BH232"/>
  <c r="BG232"/>
  <c r="BE232"/>
  <c r="T232"/>
  <c r="R232"/>
  <c r="P232"/>
  <c r="BK232"/>
  <c r="J232"/>
  <c r="BF232"/>
  <c r="BI231"/>
  <c r="BH231"/>
  <c r="BG231"/>
  <c r="BE231"/>
  <c r="T231"/>
  <c r="R231"/>
  <c r="P231"/>
  <c r="BK231"/>
  <c r="J231"/>
  <c r="BF231"/>
  <c r="BI229"/>
  <c r="BH229"/>
  <c r="BG229"/>
  <c r="BE229"/>
  <c r="T229"/>
  <c r="R229"/>
  <c r="P229"/>
  <c r="BK229"/>
  <c r="J229"/>
  <c r="BF229"/>
  <c r="BI228"/>
  <c r="BH228"/>
  <c r="BG228"/>
  <c r="BE228"/>
  <c r="T228"/>
  <c r="R228"/>
  <c r="P228"/>
  <c r="BK228"/>
  <c r="J228"/>
  <c r="BF228"/>
  <c r="BI227"/>
  <c r="BH227"/>
  <c r="BG227"/>
  <c r="BE227"/>
  <c r="T227"/>
  <c r="R227"/>
  <c r="P227"/>
  <c r="BK227"/>
  <c r="J227"/>
  <c r="BF227"/>
  <c r="BI226"/>
  <c r="BH226"/>
  <c r="BG226"/>
  <c r="BE226"/>
  <c r="T226"/>
  <c r="R226"/>
  <c r="P226"/>
  <c r="BK226"/>
  <c r="J226"/>
  <c r="BF226"/>
  <c r="BI225"/>
  <c r="BH225"/>
  <c r="BG225"/>
  <c r="BE225"/>
  <c r="T225"/>
  <c r="R225"/>
  <c r="P225"/>
  <c r="BK225"/>
  <c r="J225"/>
  <c r="BF225"/>
  <c r="BI224"/>
  <c r="BH224"/>
  <c r="BG224"/>
  <c r="BE224"/>
  <c r="T224"/>
  <c r="R224"/>
  <c r="P224"/>
  <c r="BK224"/>
  <c r="J224"/>
  <c r="BF224"/>
  <c r="BI223"/>
  <c r="BH223"/>
  <c r="BG223"/>
  <c r="BE223"/>
  <c r="T223"/>
  <c r="R223"/>
  <c r="P223"/>
  <c r="BK223"/>
  <c r="J223"/>
  <c r="BF223"/>
  <c r="BI222"/>
  <c r="BH222"/>
  <c r="BG222"/>
  <c r="BE222"/>
  <c r="T222"/>
  <c r="R222"/>
  <c r="P222"/>
  <c r="BK222"/>
  <c r="J222"/>
  <c r="BF222"/>
  <c r="BI221"/>
  <c r="BH221"/>
  <c r="BG221"/>
  <c r="BE221"/>
  <c r="T221"/>
  <c r="R221"/>
  <c r="P221"/>
  <c r="BK221"/>
  <c r="J221"/>
  <c r="BF221"/>
  <c r="BI220"/>
  <c r="BH220"/>
  <c r="BG220"/>
  <c r="BE220"/>
  <c r="T220"/>
  <c r="R220"/>
  <c r="P220"/>
  <c r="BK220"/>
  <c r="J220"/>
  <c r="BF220"/>
  <c r="BI219"/>
  <c r="BH219"/>
  <c r="BG219"/>
  <c r="BE219"/>
  <c r="T219"/>
  <c r="R219"/>
  <c r="P219"/>
  <c r="BK219"/>
  <c r="J219"/>
  <c r="BF219"/>
  <c r="BI217"/>
  <c r="BH217"/>
  <c r="BG217"/>
  <c r="BE217"/>
  <c r="T217"/>
  <c r="R217"/>
  <c r="P217"/>
  <c r="BK217"/>
  <c r="J217"/>
  <c r="BF217"/>
  <c r="BI216"/>
  <c r="BH216"/>
  <c r="BG216"/>
  <c r="BE216"/>
  <c r="T216"/>
  <c r="R216"/>
  <c r="P216"/>
  <c r="BK216"/>
  <c r="J216"/>
  <c r="BF216"/>
  <c r="BI215"/>
  <c r="BH215"/>
  <c r="BG215"/>
  <c r="BE215"/>
  <c r="T215"/>
  <c r="R215"/>
  <c r="P215"/>
  <c r="BK215"/>
  <c r="J215"/>
  <c r="BF215"/>
  <c r="BI214"/>
  <c r="BH214"/>
  <c r="BG214"/>
  <c r="BE214"/>
  <c r="T214"/>
  <c r="R214"/>
  <c r="P214"/>
  <c r="BK214"/>
  <c r="J214"/>
  <c r="BF214"/>
  <c r="BI213"/>
  <c r="BH213"/>
  <c r="BG213"/>
  <c r="BE213"/>
  <c r="T213"/>
  <c r="R213"/>
  <c r="P213"/>
  <c r="BK213"/>
  <c r="J213"/>
  <c r="BF213"/>
  <c r="BI212"/>
  <c r="BH212"/>
  <c r="BG212"/>
  <c r="BE212"/>
  <c r="T212"/>
  <c r="R212"/>
  <c r="P212"/>
  <c r="BK212"/>
  <c r="J212"/>
  <c r="BF212"/>
  <c r="BI211"/>
  <c r="BH211"/>
  <c r="BG211"/>
  <c r="BE211"/>
  <c r="T211"/>
  <c r="R211"/>
  <c r="P211"/>
  <c r="BK211"/>
  <c r="J211"/>
  <c r="BF211"/>
  <c r="BI210"/>
  <c r="BH210"/>
  <c r="BG210"/>
  <c r="BE210"/>
  <c r="T210"/>
  <c r="R210"/>
  <c r="P210"/>
  <c r="BK210"/>
  <c r="J210"/>
  <c r="BF210"/>
  <c r="BI208"/>
  <c r="BH208"/>
  <c r="BG208"/>
  <c r="BE208"/>
  <c r="T208"/>
  <c r="T207"/>
  <c r="R208"/>
  <c r="R207"/>
  <c r="P208"/>
  <c r="P207"/>
  <c r="BK208"/>
  <c r="BK207"/>
  <c r="J207"/>
  <c r="J208"/>
  <c r="BF208"/>
  <c r="J75"/>
  <c r="BI206"/>
  <c r="BH206"/>
  <c r="BG206"/>
  <c r="BE206"/>
  <c r="T206"/>
  <c r="T205"/>
  <c r="R206"/>
  <c r="R205"/>
  <c r="P206"/>
  <c r="P205"/>
  <c r="BK206"/>
  <c r="BK205"/>
  <c r="J205"/>
  <c r="J206"/>
  <c r="BF206"/>
  <c r="J74"/>
  <c r="BI204"/>
  <c r="BH204"/>
  <c r="BG204"/>
  <c r="BE204"/>
  <c r="T204"/>
  <c r="R204"/>
  <c r="P204"/>
  <c r="BK204"/>
  <c r="J204"/>
  <c r="BF204"/>
  <c r="BI202"/>
  <c r="BH202"/>
  <c r="BG202"/>
  <c r="BE202"/>
  <c r="T202"/>
  <c r="R202"/>
  <c r="P202"/>
  <c r="BK202"/>
  <c r="J202"/>
  <c r="BF202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/>
  <c r="BI197"/>
  <c r="BH197"/>
  <c r="BG197"/>
  <c r="BE197"/>
  <c r="T197"/>
  <c r="R197"/>
  <c r="P197"/>
  <c r="BK197"/>
  <c r="J197"/>
  <c r="BF197"/>
  <c r="BI196"/>
  <c r="BH196"/>
  <c r="BG196"/>
  <c r="BE196"/>
  <c r="T196"/>
  <c r="T195"/>
  <c r="R196"/>
  <c r="R195"/>
  <c r="P196"/>
  <c r="P195"/>
  <c r="BK196"/>
  <c r="BK195"/>
  <c r="J195"/>
  <c r="J196"/>
  <c r="BF196"/>
  <c r="J73"/>
  <c r="BI194"/>
  <c r="BH194"/>
  <c r="BG194"/>
  <c r="BE194"/>
  <c r="T194"/>
  <c r="R194"/>
  <c r="P194"/>
  <c r="BK194"/>
  <c r="J194"/>
  <c r="BF194"/>
  <c r="BI192"/>
  <c r="BH192"/>
  <c r="BG192"/>
  <c r="BE192"/>
  <c r="T192"/>
  <c r="R192"/>
  <c r="P192"/>
  <c r="BK192"/>
  <c r="J192"/>
  <c r="BF192"/>
  <c r="BI191"/>
  <c r="BH191"/>
  <c r="BG191"/>
  <c r="BE191"/>
  <c r="T191"/>
  <c r="R191"/>
  <c r="P191"/>
  <c r="BK191"/>
  <c r="J191"/>
  <c r="BF191"/>
  <c r="BI190"/>
  <c r="BH190"/>
  <c r="BG190"/>
  <c r="BE190"/>
  <c r="T190"/>
  <c r="T189"/>
  <c r="R190"/>
  <c r="R189"/>
  <c r="P190"/>
  <c r="P189"/>
  <c r="BK190"/>
  <c r="BK189"/>
  <c r="J189"/>
  <c r="J190"/>
  <c r="BF190"/>
  <c r="J72"/>
  <c r="BI188"/>
  <c r="BH188"/>
  <c r="BG188"/>
  <c r="BE188"/>
  <c r="T188"/>
  <c r="R188"/>
  <c r="P188"/>
  <c r="BK188"/>
  <c r="J188"/>
  <c r="BF188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T181"/>
  <c r="R182"/>
  <c r="R181"/>
  <c r="P182"/>
  <c r="P181"/>
  <c r="BK182"/>
  <c r="BK181"/>
  <c r="J181"/>
  <c r="J182"/>
  <c r="BF182"/>
  <c r="J7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78"/>
  <c r="BH178"/>
  <c r="BG178"/>
  <c r="BE178"/>
  <c r="T178"/>
  <c r="R178"/>
  <c r="P178"/>
  <c r="BK178"/>
  <c r="J178"/>
  <c r="BF178"/>
  <c r="BI176"/>
  <c r="BH176"/>
  <c r="BG176"/>
  <c r="BE176"/>
  <c r="T176"/>
  <c r="R176"/>
  <c r="P176"/>
  <c r="BK176"/>
  <c r="J176"/>
  <c r="BF176"/>
  <c r="BI174"/>
  <c r="BH174"/>
  <c r="BG174"/>
  <c r="BE174"/>
  <c r="T174"/>
  <c r="R174"/>
  <c r="P174"/>
  <c r="BK174"/>
  <c r="J174"/>
  <c r="BF174"/>
  <c r="BI172"/>
  <c r="BH172"/>
  <c r="BG172"/>
  <c r="BE172"/>
  <c r="T172"/>
  <c r="R172"/>
  <c r="P172"/>
  <c r="BK172"/>
  <c r="J172"/>
  <c r="BF172"/>
  <c r="BI171"/>
  <c r="BH171"/>
  <c r="BG171"/>
  <c r="BE171"/>
  <c r="T171"/>
  <c r="T170"/>
  <c r="T169"/>
  <c r="R171"/>
  <c r="R170"/>
  <c r="R169"/>
  <c r="P171"/>
  <c r="P170"/>
  <c r="P169"/>
  <c r="BK171"/>
  <c r="BK170"/>
  <c r="J170"/>
  <c r="BK169"/>
  <c r="J169"/>
  <c r="J171"/>
  <c r="BF171"/>
  <c r="J70"/>
  <c r="J69"/>
  <c r="BI168"/>
  <c r="BH168"/>
  <c r="BG168"/>
  <c r="BE168"/>
  <c r="T168"/>
  <c r="T167"/>
  <c r="R168"/>
  <c r="R167"/>
  <c r="P168"/>
  <c r="P167"/>
  <c r="BK168"/>
  <c r="BK167"/>
  <c r="J167"/>
  <c r="J168"/>
  <c r="BF168"/>
  <c r="J68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1"/>
  <c r="BH161"/>
  <c r="BG161"/>
  <c r="BE161"/>
  <c r="T161"/>
  <c r="R161"/>
  <c r="P161"/>
  <c r="BK161"/>
  <c r="J161"/>
  <c r="BF161"/>
  <c r="BI160"/>
  <c r="BH160"/>
  <c r="BG160"/>
  <c r="BE160"/>
  <c r="T160"/>
  <c r="T159"/>
  <c r="R160"/>
  <c r="R159"/>
  <c r="P160"/>
  <c r="P159"/>
  <c r="BK160"/>
  <c r="BK159"/>
  <c r="J159"/>
  <c r="J160"/>
  <c r="BF160"/>
  <c r="J67"/>
  <c r="BI155"/>
  <c r="BH155"/>
  <c r="BG155"/>
  <c r="BE155"/>
  <c r="T155"/>
  <c r="R155"/>
  <c r="P155"/>
  <c r="BK155"/>
  <c r="J155"/>
  <c r="BF155"/>
  <c r="BI153"/>
  <c r="BH153"/>
  <c r="BG153"/>
  <c r="BE153"/>
  <c r="T153"/>
  <c r="R153"/>
  <c r="P153"/>
  <c r="BK153"/>
  <c r="J153"/>
  <c r="BF153"/>
  <c r="BI151"/>
  <c r="BH151"/>
  <c r="BG151"/>
  <c r="BE151"/>
  <c r="T151"/>
  <c r="R151"/>
  <c r="P151"/>
  <c r="BK151"/>
  <c r="J151"/>
  <c r="BF151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3"/>
  <c r="BH143"/>
  <c r="BG143"/>
  <c r="BE143"/>
  <c r="T143"/>
  <c r="R143"/>
  <c r="P143"/>
  <c r="BK143"/>
  <c r="J143"/>
  <c r="BF143"/>
  <c r="BI141"/>
  <c r="BH141"/>
  <c r="BG141"/>
  <c r="BE141"/>
  <c r="T141"/>
  <c r="R141"/>
  <c r="P141"/>
  <c r="BK141"/>
  <c r="J141"/>
  <c r="BF141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1"/>
  <c r="BH131"/>
  <c r="BG131"/>
  <c r="BE131"/>
  <c r="T131"/>
  <c r="R131"/>
  <c r="P131"/>
  <c r="BK131"/>
  <c r="J131"/>
  <c r="BF131"/>
  <c r="BI129"/>
  <c r="BH129"/>
  <c r="BG129"/>
  <c r="BE129"/>
  <c r="T129"/>
  <c r="T128"/>
  <c r="R129"/>
  <c r="R128"/>
  <c r="P129"/>
  <c r="P128"/>
  <c r="BK129"/>
  <c r="BK128"/>
  <c r="J128"/>
  <c r="J129"/>
  <c r="BF129"/>
  <c r="J66"/>
  <c r="BI126"/>
  <c r="BH126"/>
  <c r="BG126"/>
  <c r="BE126"/>
  <c r="T126"/>
  <c r="R126"/>
  <c r="P126"/>
  <c r="BK126"/>
  <c r="J126"/>
  <c r="BF126"/>
  <c r="BI125"/>
  <c r="BH125"/>
  <c r="BG125"/>
  <c r="BE125"/>
  <c r="T125"/>
  <c r="R125"/>
  <c r="P125"/>
  <c r="BK125"/>
  <c r="J125"/>
  <c r="BF125"/>
  <c r="BI120"/>
  <c r="BH120"/>
  <c r="BG120"/>
  <c r="BE120"/>
  <c r="T120"/>
  <c r="R120"/>
  <c r="P120"/>
  <c r="BK120"/>
  <c r="J120"/>
  <c r="BF120"/>
  <c r="BI118"/>
  <c r="BH118"/>
  <c r="BG118"/>
  <c r="BE118"/>
  <c r="T118"/>
  <c r="R118"/>
  <c r="P118"/>
  <c r="BK118"/>
  <c r="J118"/>
  <c r="BF118"/>
  <c r="BI117"/>
  <c r="BH117"/>
  <c r="BG117"/>
  <c r="BE117"/>
  <c r="T117"/>
  <c r="R117"/>
  <c r="P117"/>
  <c r="BK117"/>
  <c r="J117"/>
  <c r="BF117"/>
  <c r="BI116"/>
  <c r="BH116"/>
  <c r="BG116"/>
  <c r="BE116"/>
  <c r="T116"/>
  <c r="R116"/>
  <c r="P116"/>
  <c r="BK116"/>
  <c r="J116"/>
  <c r="BF116"/>
  <c r="BI114"/>
  <c r="BH114"/>
  <c r="BG114"/>
  <c r="BE114"/>
  <c r="T114"/>
  <c r="R114"/>
  <c r="P114"/>
  <c r="BK114"/>
  <c r="J114"/>
  <c r="BF114"/>
  <c r="BI110"/>
  <c r="BH110"/>
  <c r="BG110"/>
  <c r="BE110"/>
  <c r="T110"/>
  <c r="R110"/>
  <c r="P110"/>
  <c r="BK110"/>
  <c r="J110"/>
  <c r="BF110"/>
  <c r="BI108"/>
  <c r="BH108"/>
  <c r="BG108"/>
  <c r="BE108"/>
  <c r="T108"/>
  <c r="R108"/>
  <c r="P108"/>
  <c r="BK108"/>
  <c r="J108"/>
  <c r="BF108"/>
  <c r="BI106"/>
  <c r="F39"/>
  <c i="1" r="BD56"/>
  <c i="2" r="BH106"/>
  <c r="F38"/>
  <c i="1" r="BC56"/>
  <c i="2" r="BG106"/>
  <c r="F37"/>
  <c i="1" r="BB56"/>
  <c i="2" r="BE106"/>
  <c r="J35"/>
  <c i="1" r="AV56"/>
  <c i="2" r="F35"/>
  <c i="1" r="AZ56"/>
  <c i="2" r="T106"/>
  <c r="T105"/>
  <c r="T104"/>
  <c r="T103"/>
  <c r="R106"/>
  <c r="R105"/>
  <c r="R104"/>
  <c r="R103"/>
  <c r="P106"/>
  <c r="P105"/>
  <c r="P104"/>
  <c r="P103"/>
  <c i="1" r="AU56"/>
  <c i="2" r="BK106"/>
  <c r="BK105"/>
  <c r="J105"/>
  <c r="BK104"/>
  <c r="J104"/>
  <c r="BK103"/>
  <c r="J103"/>
  <c r="J63"/>
  <c r="J32"/>
  <c i="1" r="AG56"/>
  <c i="2" r="J106"/>
  <c r="BF106"/>
  <c r="J36"/>
  <c i="1" r="AW56"/>
  <c i="2" r="F36"/>
  <c i="1" r="BA56"/>
  <c i="2" r="J65"/>
  <c r="J64"/>
  <c r="J100"/>
  <c r="J99"/>
  <c r="F99"/>
  <c r="F97"/>
  <c r="E95"/>
  <c r="J59"/>
  <c r="J58"/>
  <c r="F58"/>
  <c r="F56"/>
  <c r="E54"/>
  <c r="J41"/>
  <c r="J20"/>
  <c r="E20"/>
  <c r="F100"/>
  <c r="F59"/>
  <c r="J19"/>
  <c r="J14"/>
  <c r="J97"/>
  <c r="J56"/>
  <c r="E7"/>
  <c r="E91"/>
  <c r="E50"/>
  <c i="1" r="BD60"/>
  <c r="BC60"/>
  <c r="BB60"/>
  <c r="BA60"/>
  <c r="AZ60"/>
  <c r="AY60"/>
  <c r="AX60"/>
  <c r="AW60"/>
  <c r="AV60"/>
  <c r="AU60"/>
  <c r="AT60"/>
  <c r="AS60"/>
  <c r="AG60"/>
  <c r="BD59"/>
  <c r="BC59"/>
  <c r="BB59"/>
  <c r="BA59"/>
  <c r="AZ59"/>
  <c r="AY59"/>
  <c r="AX59"/>
  <c r="AW59"/>
  <c r="AV59"/>
  <c r="AU59"/>
  <c r="AT59"/>
  <c r="AS59"/>
  <c r="AG59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9"/>
  <c r="AN69"/>
  <c r="AT68"/>
  <c r="AN68"/>
  <c r="AT67"/>
  <c r="AN67"/>
  <c r="AT66"/>
  <c r="AN66"/>
  <c r="AT65"/>
  <c r="AN65"/>
  <c r="AT64"/>
  <c r="AN64"/>
  <c r="AT63"/>
  <c r="AN63"/>
  <c r="AT62"/>
  <c r="AN62"/>
  <c r="AT61"/>
  <c r="AN61"/>
  <c r="AN60"/>
  <c r="AN59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<sst xmlns="http://schemas.openxmlformats.org/spreadsheetml/2006/main">
  <si>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</si>
  <si>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</si>
  <si>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</si>
  <si>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</si>
  <si>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</si>
  <si>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{b4aac755-cf43-488c-95cd-d9b604e02ed9}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</si>
  <si>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</si>
  <si>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</si>
  <si>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</si>
  <si>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</si>
  <si>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</si>
  <si>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</si>
  <si>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</si>
  <si>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</si>
  <si>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</si>
  <si>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18076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</si>
  <si>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</si>
  <si>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</si>
  <si>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OBJEKTU TOVÁRNÍ 44</t>
  </si>
  <si>
    <t>KSO:</t>
  </si>
  <si>
    <t>CC-CZ:</t>
  </si>
  <si>
    <t>Místo:</t>
  </si>
  <si>
    <t>Kolín, Tovární 44</t>
  </si>
  <si>
    <t>Datum:</t>
  </si>
  <si>
    <t>12. 12. 2018</t>
  </si>
  <si>
    <t>Zadavatel:</t>
  </si>
  <si>
    <t>IČ:</t>
  </si>
  <si>
    <t>Město Kolín, Karlovo náměstí 78, Kolín I</t>
  </si>
  <si>
    <t>DIČ:</t>
  </si>
  <si>
    <t>Uchazeč:</t>
  </si>
  <si>
    <t>Vyplň údaj</t>
  </si>
  <si>
    <t>Projektant:</t>
  </si>
  <si>
    <t>27210341</t>
  </si>
  <si>
    <t>AZ PROJECT s.r.o., Plynárenská 830, Kolín IV</t>
  </si>
  <si>
    <t>CZ27210341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</si>
  <si>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</si>
  <si>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</si>
  <si>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</si>
  <si>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</si>
  <si>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</si>
  <si>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</si>
  <si>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</si>
  <si>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</si>
  <si>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</si>
  <si>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</si>
  <si>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</si>
  <si>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</si>
  <si>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</si>
  <si>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</si>
  <si>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</si>
  <si>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</si>
  <si>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</si>
  <si>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</si>
  <si>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</si>
  <si>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</si>
  <si>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</si>
  <si>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</si>
  <si>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</si>
  <si>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</si>
  <si>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</si>
  <si>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</si>
  <si>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</si>
  <si>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</si>
  <si>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</si>
  <si>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</si>
  <si>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</si>
  <si>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</si>
  <si>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</si>
  <si>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</si>
  <si>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</si>
  <si>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</si>
  <si>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</si>
  <si>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</si>
  <si>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</si>
  <si>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</si>
  <si>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</si>
  <si>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</si>
  <si>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18076A</t>
  </si>
  <si>
    <t>STAVEBNÍ ÚPRAVY OBJEKTU TOVÁRNÍ 44 - 1. ETAPA</t>
  </si>
  <si>
    <t>STA</t>
  </si>
  <si>
    <t>1</t>
  </si>
  <si>
    <t>{d020a5a7-5583-4736-87dc-8c35cc206c7a}</t>
  </si>
  <si>
    <t>/</t>
  </si>
  <si>
    <t>Soupis</t>
  </si>
  <si>
    <t>2</t>
  </si>
  <si>
    <t>{aa06f6b4-168a-4030-aae1-c878bb3779a9}</t>
  </si>
  <si>
    <t>18076b</t>
  </si>
  <si>
    <t>HROMOSVOD - 1. ETAPA</t>
  </si>
  <si>
    <t>{8000c2e5-9e05-4cd1-80ec-baf71fd7dd5b}</t>
  </si>
  <si>
    <t>18076c</t>
  </si>
  <si>
    <t>VEDLEJŠÍ ROZPOČTOVÉ NÁKLADY - 1. ETAPA</t>
  </si>
  <si>
    <t>{928901d5-fd8b-4768-be3b-a005892c2d1e}</t>
  </si>
  <si>
    <t>18076B</t>
  </si>
  <si>
    <t>STAVEBNÍ ÚPRAVY OBJEKTU TOVÁRNÍ 44 - 2. ETAPA</t>
  </si>
  <si>
    <t>{85e21c3e-1625-44dd-b99f-0a2b80478c64}</t>
  </si>
  <si>
    <t>18076a</t>
  </si>
  <si>
    <t>Stavební úpravy - 2. etapa</t>
  </si>
  <si>
    <t>{55301c76-ebda-4c44-96d6-c080cc93a536}</t>
  </si>
  <si>
    <t>Balkony 1.57, 2.57, 3.57 - 4,7 m2</t>
  </si>
  <si>
    <t>3</t>
  </si>
  <si>
    <t>{5889146e-71f2-4083-9678-bc566f847fd7}</t>
  </si>
  <si>
    <t>Balkony 1.65, 2.66, 3.66 - 4,9 m2</t>
  </si>
  <si>
    <t>{1ede31bb-1cb7-435b-bbc0-aea043f69401}</t>
  </si>
  <si>
    <t>18076C</t>
  </si>
  <si>
    <t>Terasa 1.24 - 8,9 m2</t>
  </si>
  <si>
    <t>{e5d0176b-9f72-4320-8716-fb119dadd8b9}</t>
  </si>
  <si>
    <t>18076D</t>
  </si>
  <si>
    <t>Balkon 1.35, 2.19, 2.27, 2.36, 3.19,3.27, 3.36, 4.36, 4.19, 4.27 - 5,2 m2</t>
  </si>
  <si>
    <t>{d0400faf-bbcd-4620-b773-186f4d6eb38b}</t>
  </si>
  <si>
    <t>18076E</t>
  </si>
  <si>
    <t>Balkon 1.49, 2.49, 3.49 - 4,1 m2</t>
  </si>
  <si>
    <t>{a4c541c6-9d90-4ff4-a67a-6466f439da92}</t>
  </si>
  <si>
    <t>18076F</t>
  </si>
  <si>
    <t>Lodžie 2.42, 3.42, 4.41 - 3,1 m2</t>
  </si>
  <si>
    <t>{e0bf0dc8-d95a-480b-8857-3b8d00a6aeb5}</t>
  </si>
  <si>
    <t>18076G</t>
  </si>
  <si>
    <t>Lodžie 2.10, 3.10, u m. č. 4.04 - 5,6 m2</t>
  </si>
  <si>
    <t>{667dd3f0-450d-4469-8a4b-7ae5ae3fc693}</t>
  </si>
  <si>
    <t>18076H</t>
  </si>
  <si>
    <t>Zastřešení balkonu</t>
  </si>
  <si>
    <t>{ee165e82-eff4-470a-95df-958795cc0cea}</t>
  </si>
  <si>
    <t>18076I</t>
  </si>
  <si>
    <t>Vedlejší rozpočtové náklady</t>
  </si>
  <si>
    <t>{323b9e85-8f19-4b81-8ed9-1aea8cc1246d}</t>
  </si>
  <si>
    <t>KRYCÍ LIST SOUPISU PRACÍ</t>
  </si>
  <si>
    <t>Objekt:</t>
  </si>
  <si>
    <t>18076A - STAVEBNÍ ÚPRAVY OBJEKTU TOVÁRNÍ 44 - 1. ETAPA</t>
  </si>
  <si>
    <t>Soupis:</t>
  </si>
  <si>
    <t>18076 - STAVEBNÍ ÚPRAVY OBJEKTU TOVÁRNÍ 44 - 1. ETAPA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</si>
  <si>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</si>
  <si>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</si>
  <si>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</si>
  <si>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</si>
  <si>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</si>
  <si>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</si>
  <si>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</si>
  <si>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</si>
  <si>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</si>
  <si>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</si>
  <si>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</si>
  <si>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</si>
  <si>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</si>
  <si>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</si>
  <si>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</si>
  <si>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</si>
  <si>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</si>
  <si>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</si>
  <si>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</si>
  <si>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</si>
  <si>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</si>
  <si>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</si>
  <si>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</si>
  <si>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</si>
  <si>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</si>
  <si>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</si>
  <si>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</si>
  <si>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</si>
  <si>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</si>
  <si>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</si>
  <si>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</si>
  <si>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</si>
  <si>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</si>
  <si>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</si>
  <si>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</si>
  <si>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</si>
  <si>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</si>
  <si>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</si>
  <si>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</si>
  <si>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</si>
  <si>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</si>
  <si>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611325423</t>
  </si>
  <si>
    <t>Oprava vápenocementové omítky vnitřních ploch štukové dvouvrstvé, tloušťky do 20 mm a tloušťky štuku do 3 mm stropů, v rozsahu opravované plochy přes 30 do 50%</t>
  </si>
  <si>
    <t>m2</t>
  </si>
  <si>
    <t>CS ÚRS 2019 01</t>
  </si>
  <si>
    <t>4</t>
  </si>
  <si>
    <t>2135823443</t>
  </si>
  <si>
    <t>VV</t>
  </si>
  <si>
    <t>1,4*4,5*4+1,4*4,05*2</t>
  </si>
  <si>
    <t>612315423</t>
  </si>
  <si>
    <t>Oprava vápenné omítky vnitřních ploch štukové dvouvrstvé, tloušťky do 20 mm a tloušťky štuku do 3 mm stěn, v rozsahu opravované plochy přes 30 do 50%</t>
  </si>
  <si>
    <t>-702435677</t>
  </si>
  <si>
    <t>(2+2,55)*1,4/2*12</t>
  </si>
  <si>
    <t>612325302</t>
  </si>
  <si>
    <t>Vápenocementová omítka ostění nebo nadpraží štuková</t>
  </si>
  <si>
    <t>16</t>
  </si>
  <si>
    <t>1493851513</t>
  </si>
  <si>
    <t>0,25*(1,5*35+2,3*5+2,3*12+2,3*9+0,8*9+2,3+0,75*3+1*3+2,2*3+2,2+2,3+1,5*7+1,5+1,6+1,5+2,2*2+1)"nadpraží</t>
  </si>
  <si>
    <t>0,25*2*(1,5*40+2,3*21+2,3*9+2,4+1,5*3+2,3*3+0,75*3+1+2,3+0,5*8+0,35+0,9+2,75*2)"ostění</t>
  </si>
  <si>
    <t>Součet</t>
  </si>
  <si>
    <t>103</t>
  </si>
  <si>
    <t>621311141</t>
  </si>
  <si>
    <t>Omítka vápenná vnějších ploch nanášená ručně dvouvrstvá, tloušťky jádrové omítky do 15 mm a tloušťky štuku do 3 mm štuková podhledů</t>
  </si>
  <si>
    <t>523781398</t>
  </si>
  <si>
    <t>0,2*(1,5*35+2,3*5+2,3*12+2,3*9+0,8*9+2,3+0,75*3+1*3+2,2*3+2,2+2,3+1,5*7+1,5+1,6*2+2,2*2+1)</t>
  </si>
  <si>
    <t>622211001</t>
  </si>
  <si>
    <t>Montáž kontaktního zateplení z polystyrenových desek nebo z kombinovaných desek na vnější stěny, tloušťky desek do 40 mm</t>
  </si>
  <si>
    <t>589281731</t>
  </si>
  <si>
    <t>5</t>
  </si>
  <si>
    <t>622212001</t>
  </si>
  <si>
    <t>Montáž kontaktního zateplení vnějšího ostění, nadpraží nebo parapetu z polystyrenových desek hloubky špalet do 200 mm, tloušťky desek do 40 mm</t>
  </si>
  <si>
    <t>m</t>
  </si>
  <si>
    <t>747687131</t>
  </si>
  <si>
    <t>M</t>
  </si>
  <si>
    <t>28376361</t>
  </si>
  <si>
    <t>deska XPS hladký povrch λ=0,034 tl 30mm</t>
  </si>
  <si>
    <t>CS ÚRS 2018 02</t>
  </si>
  <si>
    <t>8</t>
  </si>
  <si>
    <t>-2139717163</t>
  </si>
  <si>
    <t>31,75+64,528</t>
  </si>
  <si>
    <t>104</t>
  </si>
  <si>
    <t>622311141</t>
  </si>
  <si>
    <t>Omítka vápenná vnějších ploch nanášená ručně dvouvrstvá, tloušťky jádrové omítky do 15 mm a tloušťky štuku do 3 mm štuková stěn</t>
  </si>
  <si>
    <t>406810397</t>
  </si>
  <si>
    <t>45,01+4,92"čela balkony</t>
  </si>
  <si>
    <t>27"boky balkony</t>
  </si>
  <si>
    <t>64,528"ostění</t>
  </si>
  <si>
    <t>6324552R1</t>
  </si>
  <si>
    <t>Roznášecí vrstva balkony tl. 15 mm z potěrové hmoty ASO-EZ4 Plus</t>
  </si>
  <si>
    <t>-1089152215</t>
  </si>
  <si>
    <t>9</t>
  </si>
  <si>
    <t>632455521</t>
  </si>
  <si>
    <t>Potěr perlitocementový 400 kg cementu/m3, tl. přes 10 do 20 mm</t>
  </si>
  <si>
    <t>964334673</t>
  </si>
  <si>
    <t>0,45*(1,5*35+2,3*5+1,5*12+1,5*9+0,8+0,75*3+2,2*3+2,2+1,5+1,5*7+1,5*3+2,2*2)"potěr parapety</t>
  </si>
  <si>
    <t>Ostatní konstrukce a práce-bourání</t>
  </si>
  <si>
    <t>10</t>
  </si>
  <si>
    <t>941111112</t>
  </si>
  <si>
    <t>Montáž lešení řadového trubkového lehkého pracovního s podlahami s provozním zatížením tř. 3 do 200 kg/m2 šířky tř. W06 od 0,6 do 0,9 m, výšky přes 10 do 25 m</t>
  </si>
  <si>
    <t>588593048</t>
  </si>
  <si>
    <t>19,7*11,5+12,1*2,8+(13,15+8,8)*13,5/2+10,1*11,4+18*9+22,4*11,6+(12,8+11,15)*4/2</t>
  </si>
  <si>
    <t>11</t>
  </si>
  <si>
    <t>941111212</t>
  </si>
  <si>
    <t>Montáž lešení řadového trubkového lehkého pracovního s podlahami s provozním zatížením tř. 3 do 200 kg/m2 Příplatek za první a každý další den použití lešení k ceně -1112</t>
  </si>
  <si>
    <t>-165434777</t>
  </si>
  <si>
    <t>993,473*30</t>
  </si>
  <si>
    <t>12</t>
  </si>
  <si>
    <t>941111812</t>
  </si>
  <si>
    <t>Demontáž lešení řadového trubkového lehkého pracovního s podlahami s provozním zatížením tř. 3 do 200 kg/m2 šířky tř. W06 od 0,6 do 0,9 m, výšky přes 10 do 25 m</t>
  </si>
  <si>
    <t>115632559</t>
  </si>
  <si>
    <t>13</t>
  </si>
  <si>
    <t>952902021</t>
  </si>
  <si>
    <t>Čištění budov při provádění oprav a udržovacích prací podlah hladkých zametením</t>
  </si>
  <si>
    <t>-17715926</t>
  </si>
  <si>
    <t>4,7+18,4+7,8+18,1+5,7+12,3+7,8+18,1+5,9+12,3+13,3+11,4+18,2+6,6+15+16,4+7,8+18,1+5,9+12,3+13,3+5,2"1. NP</t>
  </si>
  <si>
    <t>4,3+23,4+8,2+19,3+6,9+10+4,1+8,1+18,8+7,9+13,1+4,7+8,2+18,4+13,1+16,7+4,9+11,5</t>
  </si>
  <si>
    <t>(8,5+14,2+7,6+18,1+5,7+12,3+5,6+7,8+18,1+5,9+12,3+13,3+5,2+7,9+18,1+6+12+5,2+7,8+18,1+5,9+12,3+13,3+5,2+10,4+8,5+19,7+3,1+8,2+19,7+6,9+10+4,1)*2"2.+3.</t>
  </si>
  <si>
    <t>(8,1+18,8+7,9+13,1+4,7+11,1+18,4+13,1+16,7+12,3+4,9)*2</t>
  </si>
  <si>
    <t>14,2+7,6+18,1+5,7+12,3+5,6+7,8+18,1+5,9+12,3+13,3+5,2+7,9+18,1+6+12+5,2+7,8+18,1+5,9+12,3+13,3+5,2+10,4+8,5+3,1+22,7+8,7+8,1+15,8"4.NP</t>
  </si>
  <si>
    <t>14</t>
  </si>
  <si>
    <t>962081141</t>
  </si>
  <si>
    <t>Bourání zdiva příček nebo vybourání otvorů ze skleněných tvárnic, tl. do 150 mm</t>
  </si>
  <si>
    <t>-1972419946</t>
  </si>
  <si>
    <t>2,2*2,75*2</t>
  </si>
  <si>
    <t>965043331</t>
  </si>
  <si>
    <t>Bourání mazanin betonových s potěrem nebo teracem tl. do 100 mm, plochy do 4 m2</t>
  </si>
  <si>
    <t>m3</t>
  </si>
  <si>
    <t>-131052640</t>
  </si>
  <si>
    <t>2,088"balkony</t>
  </si>
  <si>
    <t>965081213</t>
  </si>
  <si>
    <t>Bourání podlah z dlaždic bez podkladního lože nebo mazaniny, s jakoukoliv výplní spár keramických nebo xylolitových tl. do 10 mm, plochy přes 1 m2</t>
  </si>
  <si>
    <t>-545263916</t>
  </si>
  <si>
    <t>17</t>
  </si>
  <si>
    <t>966080101</t>
  </si>
  <si>
    <t>Bourání kontaktního zateplení včetně povrchové úpravy omítkou nebo nátěrem z polystyrénových desek, tloušťky do 60 mm</t>
  </si>
  <si>
    <t>724110656</t>
  </si>
  <si>
    <t>119,213"ostění+nadpraží</t>
  </si>
  <si>
    <t>968072455</t>
  </si>
  <si>
    <t>Vybourání kovových rámů oken s křídly, dveřních zárubní, vrat, stěn, ostění nebo obkladů dveřních zárubní, plochy do 2 m2</t>
  </si>
  <si>
    <t>-300819951</t>
  </si>
  <si>
    <t>108</t>
  </si>
  <si>
    <t>968082015</t>
  </si>
  <si>
    <t>Vybourání plastových rámů oken s křídly, dveřních zárubní, vrat rámu oken s křídly, plochy do 1 m2</t>
  </si>
  <si>
    <t>515669804</t>
  </si>
  <si>
    <t>1,5*0,5*7+(0,35+0,9)*1,5"pol. 12, 14, 15</t>
  </si>
  <si>
    <t>109</t>
  </si>
  <si>
    <t>968082016</t>
  </si>
  <si>
    <t>Vybourání plastových rámů oken s křídly, dveřních zárubní, vrat rámu oken s křídly, plochy přes 1 do 2 m2</t>
  </si>
  <si>
    <t>-1254543320</t>
  </si>
  <si>
    <t>1,5*1,5*21+0,8*2,3*9+0,75*1,5*3+2,2*0,75*3+1,5*0,75"pol. 0.3, 0.4, 0.7, 0.9, 13</t>
  </si>
  <si>
    <t>110</t>
  </si>
  <si>
    <t>968082017</t>
  </si>
  <si>
    <t>Vybourání plastových rámů oken s křídly, dveřních zárubní, vrat rámu oken s křídly, plochy přes 2 do 4 m2</t>
  </si>
  <si>
    <t>1557883544</t>
  </si>
  <si>
    <t>1,5*1,5*35+2,5*1,5*5+0,8*2,3*12+1,5*1,5*9+0,8*2,3*9+1,5*2,4+1*2,3*3+2,2*1+0,8*2,3+1,5*1,5</t>
  </si>
  <si>
    <t>22</t>
  </si>
  <si>
    <t>985111111</t>
  </si>
  <si>
    <t>Otlučení nebo odsekání vrstev omítek stěn</t>
  </si>
  <si>
    <t>CS ÚRS 2018 01</t>
  </si>
  <si>
    <t>-1286128388</t>
  </si>
  <si>
    <t>0,45*(1,5*35+2,3*5+2,3*12+2,3*9+0,8*9+2,3+0,75*3+1*3+2,2*3+2,2+2,3+1,5*7+1,5+1,6*2+2,2*2+1)"podhledy</t>
  </si>
  <si>
    <t>0,45*2*(1,5*40+2,3*12+2,3*9+2,3*9+2,4+2+1,5*3+2,3*3+0,75*3+1+2,3+0,5+0,75+0,35+0,9+2,75*2)"ostění</t>
  </si>
  <si>
    <t>997</t>
  </si>
  <si>
    <t>Přesun sutě</t>
  </si>
  <si>
    <t>23</t>
  </si>
  <si>
    <t>997013501</t>
  </si>
  <si>
    <t>Odvoz suti a vybouraných hmot na skládku nebo meziskládku se složením, na vzdálenost do 1 km</t>
  </si>
  <si>
    <t>t</t>
  </si>
  <si>
    <t>-1694318060</t>
  </si>
  <si>
    <t>24</t>
  </si>
  <si>
    <t>997013509</t>
  </si>
  <si>
    <t>Odvoz suti a vybouraných hmot na skládku nebo meziskládku se složením, na vzdálenost Příplatek k ceně za každý další i započatý 1 km přes 1 km</t>
  </si>
  <si>
    <t>511953964</t>
  </si>
  <si>
    <t>35,989*20</t>
  </si>
  <si>
    <t>25</t>
  </si>
  <si>
    <t>997013801</t>
  </si>
  <si>
    <t>Poplatek za uložení stavebního odpadu na skládce (skládkovné) z prostého betonu zatříděného do Katalogu odpadů pod kódem 170 101</t>
  </si>
  <si>
    <t>-514562530</t>
  </si>
  <si>
    <t>26</t>
  </si>
  <si>
    <t>997013814</t>
  </si>
  <si>
    <t>Poplatek za uložení stavebního odpadu na skládce (skládkovné) z izolačních materiálů zatříděného do Katalogu odpadů pod kódem 170 604</t>
  </si>
  <si>
    <t>1404688382</t>
  </si>
  <si>
    <t>27</t>
  </si>
  <si>
    <t>997013831</t>
  </si>
  <si>
    <t>Poplatek za uložení stavebního odpadu na skládce (skládkovné) směsného stavebního a demoličního zatříděného do Katalogu odpadů pod kódem 170 904</t>
  </si>
  <si>
    <t>881361314</t>
  </si>
  <si>
    <t>35,989-4,594-1,55</t>
  </si>
  <si>
    <t>998</t>
  </si>
  <si>
    <t>Přesun hmot</t>
  </si>
  <si>
    <t>28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</si>
  <si>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</si>
  <si>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</si>
  <si>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315140756</t>
  </si>
  <si>
    <t>PSV</t>
  </si>
  <si>
    <t>Práce a dodávky PSV</t>
  </si>
  <si>
    <t>711</t>
  </si>
  <si>
    <t>Izolace proti vodě, vlhkosti a plynům</t>
  </si>
  <si>
    <t>29</t>
  </si>
  <si>
    <t>711111012</t>
  </si>
  <si>
    <t>Provedení izolace proti zemní vlhkosti natěradly a tmely za studena na ploše vodorovné V nátěrem tekutou lepenkou</t>
  </si>
  <si>
    <t>-564678136</t>
  </si>
  <si>
    <t>30</t>
  </si>
  <si>
    <t>24551031</t>
  </si>
  <si>
    <t>nátěr hydroizolační - tekutá lepenka AQUAFIN 2K/M</t>
  </si>
  <si>
    <t>kg</t>
  </si>
  <si>
    <t>32</t>
  </si>
  <si>
    <t>1539686558</t>
  </si>
  <si>
    <t>32,12*1,5 'Přepočtené koeficientem množství</t>
  </si>
  <si>
    <t>31</t>
  </si>
  <si>
    <t>711112012</t>
  </si>
  <si>
    <t>Provedení izolace proti zemní vlhkosti natěradly a tmely za studena na ploše svislé S nátěrem tekutou lepenkou</t>
  </si>
  <si>
    <t>-1286314760</t>
  </si>
  <si>
    <t>0,1*2*1,35*2+0,1*(3,9+3,75+4,6*3+4,35+1,35*2+1,2*3)</t>
  </si>
  <si>
    <t>24551030</t>
  </si>
  <si>
    <t>-1533469964</t>
  </si>
  <si>
    <t>3,75*1,65 'Přepočtené koeficientem množství</t>
  </si>
  <si>
    <t>33</t>
  </si>
  <si>
    <t>711493111</t>
  </si>
  <si>
    <t>Izolace proti podpovrchové a tlakové vodě - ostatní na ploše vodorovné V dvousložkovou na bázi cementu</t>
  </si>
  <si>
    <t>-232154380</t>
  </si>
  <si>
    <t>34</t>
  </si>
  <si>
    <t>711493121</t>
  </si>
  <si>
    <t>Izolace proti podpovrchové a tlakové vodě - ostatní na ploše svislé S dvousložkovou na bázi cementu</t>
  </si>
  <si>
    <t>589257669</t>
  </si>
  <si>
    <t>35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</si>
  <si>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</si>
  <si>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</si>
  <si>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</si>
  <si>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460140217</t>
  </si>
  <si>
    <t>713</t>
  </si>
  <si>
    <t>Izolace tepelné</t>
  </si>
  <si>
    <t>36</t>
  </si>
  <si>
    <t>7131208R2</t>
  </si>
  <si>
    <t>Přestěrkování tepelné izolace UNIFIXem-2K/6, do kterého se zapracuje sklotextilní mřížka Glasgittergewebe-10</t>
  </si>
  <si>
    <t>-649158210</t>
  </si>
  <si>
    <t>37</t>
  </si>
  <si>
    <t>713122R1</t>
  </si>
  <si>
    <t>Dodávka + montáž tepelná izolace Foamglas nalepená na podklad pomocí Combidicu-2K</t>
  </si>
  <si>
    <t>-1597321449</t>
  </si>
  <si>
    <t>38</t>
  </si>
  <si>
    <t>713130813</t>
  </si>
  <si>
    <t>Odstranění tepelné izolace běžných stavebních konstrukcí z rohoží, pásů, dílců, desek, bloků stěn a příček volně kladených z vláknitých materiálů, tloušťka izolace přes 100 mm</t>
  </si>
  <si>
    <t>1683341397</t>
  </si>
  <si>
    <t>39</t>
  </si>
  <si>
    <t>713141136</t>
  </si>
  <si>
    <t>Montáž tepelné izolace střech plochých rohožemi, pásy, deskami, dílci, bloky (izolační materiál ve specifikaci) přilepenými za studena nízkoexpanzní (PUR) pěnou</t>
  </si>
  <si>
    <t>-386346797</t>
  </si>
  <si>
    <t>40</t>
  </si>
  <si>
    <t>59053101</t>
  </si>
  <si>
    <t>PUR pěna tepelně izolační tvrdá stříkaná s uzavřenou buněčnou strukturou</t>
  </si>
  <si>
    <t>-570608545</t>
  </si>
  <si>
    <t>4,455*0,2</t>
  </si>
  <si>
    <t>41</t>
  </si>
  <si>
    <t>998713203</t>
  </si>
  <si>
    <t>Přesun hmot pro izolace tepelné stanovený procentní sazbou (%) z ceny vodorovná dopravní vzdálenost do 50 m v objektech výšky přes 12 do 24 m</t>
  </si>
  <si>
    <t>-1114547965</t>
  </si>
  <si>
    <t>763</t>
  </si>
  <si>
    <t>Konstrukce suché výstavby</t>
  </si>
  <si>
    <t>42</t>
  </si>
  <si>
    <t>763121411</t>
  </si>
  <si>
    <t>Stěna předsazená ze sádrokartonových desek s nosnou konstrukcí z ocelových profilů CW, UW jednoduše opláštěná deskou standardní A tl. 12,5 mm, bez TI, EI 15 stěna tl. 62,5 mm, profil 50</t>
  </si>
  <si>
    <t>-249805154</t>
  </si>
  <si>
    <t>43</t>
  </si>
  <si>
    <t>763121714</t>
  </si>
  <si>
    <t>Stěna předsazená ze sádrokartonových desek ostatní konstrukce a práce na předsazených stěnách ze sádrokartonových desek základní penetrační nátěr</t>
  </si>
  <si>
    <t>-1307229694</t>
  </si>
  <si>
    <t>44</t>
  </si>
  <si>
    <t>763121811</t>
  </si>
  <si>
    <t>Demontáž předsazených nebo šachtových stěn ze sádrokartonových desek s nosnou konstrukcí z ocelových profilů jednoduchých, opláštění jednoduché</t>
  </si>
  <si>
    <t>-620403345</t>
  </si>
  <si>
    <t>1,35*0,55/2*2*6"SV1</t>
  </si>
  <si>
    <t>45</t>
  </si>
  <si>
    <t>998763202</t>
  </si>
  <si>
    <t>Přesun hmot pro dřevostavby stanovený procentní sazbou (%) z ceny vodorovná dopravní vzdálenost do 50 m v objektech výšky přes 12 do 24 m</t>
  </si>
  <si>
    <t>-1988720127</t>
  </si>
  <si>
    <t>764</t>
  </si>
  <si>
    <t>Konstrukce klempířské</t>
  </si>
  <si>
    <t>46</t>
  </si>
  <si>
    <t>7640018R1</t>
  </si>
  <si>
    <t>Demontáž okapničky do suti</t>
  </si>
  <si>
    <t>1471745914</t>
  </si>
  <si>
    <t>47</t>
  </si>
  <si>
    <t>764002851</t>
  </si>
  <si>
    <t>Demontáž klempířských konstrukcí oplechování parapetů do suti</t>
  </si>
  <si>
    <t>320270810</t>
  </si>
  <si>
    <t>1,5*35+2,3*5+1,5*12+1,5*9+0,8+0,75*3+2,2*3+2,2+1,5+1,5*7+1,5+1,5*2+2,2*2</t>
  </si>
  <si>
    <t>111</t>
  </si>
  <si>
    <t>76421664r</t>
  </si>
  <si>
    <t>Oplechování parapetů z pozinkovaného plechu s povrchovou úpravou rovných celoplošně lepené, bez rohů rš 385 mm</t>
  </si>
  <si>
    <t>-2083910402</t>
  </si>
  <si>
    <t>112</t>
  </si>
  <si>
    <t>7642166r1</t>
  </si>
  <si>
    <t>Dodávka + montáž krycí stříšky Pz plech vč. povrchové úpravy, rš. 100 mm, dl. 1,3 m, pol. K08</t>
  </si>
  <si>
    <t>1098577873</t>
  </si>
  <si>
    <t>6*1,3</t>
  </si>
  <si>
    <t>49</t>
  </si>
  <si>
    <t>7643116R1</t>
  </si>
  <si>
    <t>Okapnička z pozinkovaného plechu s povrchovou úpravou rš 250 mm</t>
  </si>
  <si>
    <t>-128388447</t>
  </si>
  <si>
    <t>1,6*3+3,4*3+4,15+3,7+3,55</t>
  </si>
  <si>
    <t>50</t>
  </si>
  <si>
    <t>998764203</t>
  </si>
  <si>
    <t>Přesun hmot pro konstrukce klempířské stanovený procentní sazbou (%) z ceny vodorovná dopravní vzdálenost do 50 m v objektech výšky přes 12 do 24 m</t>
  </si>
  <si>
    <t>-1943634557</t>
  </si>
  <si>
    <t>765</t>
  </si>
  <si>
    <t>Krytina skládaná</t>
  </si>
  <si>
    <t>51</t>
  </si>
  <si>
    <t>765162R01</t>
  </si>
  <si>
    <t>Úprava střešní krytiny - demontáž + zpětná montáž, doplnění v rámci výměny střešních oken</t>
  </si>
  <si>
    <t>kus</t>
  </si>
  <si>
    <t>207909587</t>
  </si>
  <si>
    <t>766</t>
  </si>
  <si>
    <t>Konstrukce truhlářské</t>
  </si>
  <si>
    <t>52</t>
  </si>
  <si>
    <t>7666213R1</t>
  </si>
  <si>
    <t>Dodávka + montáž plastové okno 1500/1500 dvojkřídlové, izolační trojsklo, horizontální hliníkové žaluzie,poz. 01</t>
  </si>
  <si>
    <t>712352587</t>
  </si>
  <si>
    <t>53</t>
  </si>
  <si>
    <t>7666213R2</t>
  </si>
  <si>
    <t>Dodávka + montáž plastové okno 2300/1500 mm trojkřídlové, izolační trojsklo, horizontální hliníkové žaluzie,poz. 02</t>
  </si>
  <si>
    <t>1540551396</t>
  </si>
  <si>
    <t>54</t>
  </si>
  <si>
    <t>7666213R3</t>
  </si>
  <si>
    <t>Dodávka + montáž plastové okno 1500/1500 mm dvojkřídlové + balkonové dveře izolační trojsklo 800/2300 mm, izolační trojsklo, horizontální hliníkové žaluzie, poz. 03, 04</t>
  </si>
  <si>
    <t>-88572243</t>
  </si>
  <si>
    <t>55</t>
  </si>
  <si>
    <t>7666213R4</t>
  </si>
  <si>
    <t>Dodávka + montáž plastové balkonové dveře izolační trojsklo 800/2300 mm, horizontální hliníkové žaluzie, poz. 05</t>
  </si>
  <si>
    <t>1393007028</t>
  </si>
  <si>
    <t>56</t>
  </si>
  <si>
    <t>7666213R5</t>
  </si>
  <si>
    <t>Dodávka + montáž plastové okno 800/1700 mm jednokřídlové + balkonové dveře dvoukřídlové, izolační trojsklo 1500/2400 mm, horizontální hliníkové žaluzie, poz. 06</t>
  </si>
  <si>
    <t>-544192228</t>
  </si>
  <si>
    <t>57</t>
  </si>
  <si>
    <t>7666213R6</t>
  </si>
  <si>
    <t>Dodávka + montáž plastové okno 750/1500 mm jerdnokřídlové, izolační trojsklo, poz. 07</t>
  </si>
  <si>
    <t>1687653072</t>
  </si>
  <si>
    <t>58</t>
  </si>
  <si>
    <t>7666213R7</t>
  </si>
  <si>
    <t>Dodávka + montáž plastové okno 2200/750 mm tříkřídlové, izolační trojsklo, poz. 09</t>
  </si>
  <si>
    <t>560136434</t>
  </si>
  <si>
    <t>59</t>
  </si>
  <si>
    <t>7666213R9</t>
  </si>
  <si>
    <t>Dodávka + montáž plastové okno 1500/1500 dvojkřídlové, izolační trojsklo, poz. 01</t>
  </si>
  <si>
    <t>939429026</t>
  </si>
  <si>
    <t>60</t>
  </si>
  <si>
    <t>7666217R1</t>
  </si>
  <si>
    <t>Dodávka + montáž plastové okno 2200/1000 mm tříkřídlové, izolační trojsklo, poz.10</t>
  </si>
  <si>
    <t>-1671453558</t>
  </si>
  <si>
    <t>61</t>
  </si>
  <si>
    <t>7666217R2</t>
  </si>
  <si>
    <t>Dodávka + montáž plastové okno 1500/1500 mm dvoukřídlové atyp + balkonové dveře, izolační trojsklo 800/2300 mm, horizontální hliníkové žaluzie, poz.11</t>
  </si>
  <si>
    <t>-1204904049</t>
  </si>
  <si>
    <t>62</t>
  </si>
  <si>
    <t>7666217R3</t>
  </si>
  <si>
    <t>Dodávka + montáž plastové okno 1500/500 mm dvoukřídlové, izolační trojsklo,horizontální hliníkové žaluzie, poz.12</t>
  </si>
  <si>
    <t>-594840461</t>
  </si>
  <si>
    <t>63</t>
  </si>
  <si>
    <t>7666217R4</t>
  </si>
  <si>
    <t>Dodávka + montáž plastové okno 1500/750 mm dvoukřídlové, izolační trojsklo,horizontální hliníkové žaluzie, poz.13</t>
  </si>
  <si>
    <t>1754046292</t>
  </si>
  <si>
    <t>64</t>
  </si>
  <si>
    <t>7666217R5</t>
  </si>
  <si>
    <t>Dodávka + montáž plastové okno 1500/900 mm dvoukřídlové, atyp, izolační trojsklo, horizontální hliníkové žaluzie, poz.14, 15</t>
  </si>
  <si>
    <t>-1203392490</t>
  </si>
  <si>
    <t>65</t>
  </si>
  <si>
    <t>7666217R6</t>
  </si>
  <si>
    <t>Dodávka + montáž plastové okno 2200/2750 mm devítikřídlové, izolační trojsklo, spodní dílce bezpečnostní sklo, poz. 17</t>
  </si>
  <si>
    <t>-467176699</t>
  </si>
  <si>
    <t>66</t>
  </si>
  <si>
    <t>7666217R8</t>
  </si>
  <si>
    <t>Dodávka + montáž plastové balkonové dveře izolační trojsklo 1000/2300 mm, poz. 08</t>
  </si>
  <si>
    <t>1391476492</t>
  </si>
  <si>
    <t>67</t>
  </si>
  <si>
    <t>76667102R</t>
  </si>
  <si>
    <t>Dodávka + montáž okno střešní v bezúdržbovém provedení s vrchním polyuretanovým nátěrem s bezpečnostním trojsklem 780/1178 mm kyvné, vč. sady izolačního rámu, lemování hliník, tmavě šedá, vč. venkovní markýzy a vnitřními zastiňovacími roletami</t>
  </si>
  <si>
    <t>1624903953</t>
  </si>
  <si>
    <t>68</t>
  </si>
  <si>
    <t>766694111</t>
  </si>
  <si>
    <t>Montáž ostatních truhlářských konstrukcí parapetních desek dřevěných nebo plastových šířky do 300 mm, délky do 1000 mm</t>
  </si>
  <si>
    <t>1234682478</t>
  </si>
  <si>
    <t>69</t>
  </si>
  <si>
    <t>766694112</t>
  </si>
  <si>
    <t>Montáž ostatních truhlářských konstrukcí parapetních desek dřevěných nebo plastových šířky do 300 mm, délky přes 1000 do 1600 mm</t>
  </si>
  <si>
    <t>833390234</t>
  </si>
  <si>
    <t>70</t>
  </si>
  <si>
    <t>766694113</t>
  </si>
  <si>
    <t>Montáž ostatních truhlářských konstrukcí parapetních desek dřevěných nebo plastových šířky do 300 mm, délky přes 1600 do 2600 mm</t>
  </si>
  <si>
    <t>2048727391</t>
  </si>
  <si>
    <t>71</t>
  </si>
  <si>
    <t>61144402</t>
  </si>
  <si>
    <t>parapet plastový vnitřní - komůrkový 30,5 x 2 x 100 cm</t>
  </si>
  <si>
    <t>1316877777</t>
  </si>
  <si>
    <t>1,5*35+2,3*5+1,5*12+1,5*9+0,8+0,75*3+2,2*4+1,5+1,5*7+1,5*3+2,2*2</t>
  </si>
  <si>
    <t>72</t>
  </si>
  <si>
    <t>61144019</t>
  </si>
  <si>
    <t>koncovka k parapetu plastovému vnitřnímu 1 pár</t>
  </si>
  <si>
    <t>sada</t>
  </si>
  <si>
    <t>1716670518</t>
  </si>
  <si>
    <t>73</t>
  </si>
  <si>
    <t>998766203</t>
  </si>
  <si>
    <t>Přesun hmot pro konstrukce truhlářské stanovený procentní sazbou (%) z ceny vodorovná dopravní vzdálenost do 50 m v objektech výšky přes 12 do 24 m</t>
  </si>
  <si>
    <t>532709465</t>
  </si>
  <si>
    <t>767</t>
  </si>
  <si>
    <t>Konstrukce zámečnické</t>
  </si>
  <si>
    <t>74</t>
  </si>
  <si>
    <t>767133R01</t>
  </si>
  <si>
    <t>Dodávka + montáž Puren blok 2x150/150/50, vč. skelné tkaniny + lepidla</t>
  </si>
  <si>
    <t>-1325057179</t>
  </si>
  <si>
    <t>75</t>
  </si>
  <si>
    <t>7676401R1</t>
  </si>
  <si>
    <t>Dodávka + montáž dveří hliníkových otevíravých do ocelové zárubně 1000/1970 mm vč. kování, domovní vrátný, panikové kování, poz. D01</t>
  </si>
  <si>
    <t>1072184771</t>
  </si>
  <si>
    <t>76</t>
  </si>
  <si>
    <t>7679919R1</t>
  </si>
  <si>
    <t>Dodávka + montáž ocelových kotev stříšky, 10x závitová tyč DN 10 mm, délka 250 mm, chemická kotva HILTI HIT - HY 270</t>
  </si>
  <si>
    <t>kpl</t>
  </si>
  <si>
    <t>-845222221</t>
  </si>
  <si>
    <t>77</t>
  </si>
  <si>
    <t>767995111</t>
  </si>
  <si>
    <t>Montáž ostatních atypických zámečnických konstrukcí hmotnosti do 5 kg</t>
  </si>
  <si>
    <t>-570052308</t>
  </si>
  <si>
    <t>48,63*6</t>
  </si>
  <si>
    <t>78</t>
  </si>
  <si>
    <t>14550244</t>
  </si>
  <si>
    <t>profil ocelový čtvercový svařovaný 50x50x2mm</t>
  </si>
  <si>
    <t>-1982377016</t>
  </si>
  <si>
    <t>(13,89+8,82+20,54)*6*1,08/1000</t>
  </si>
  <si>
    <t>79</t>
  </si>
  <si>
    <t>1455017R</t>
  </si>
  <si>
    <t>profil ocelový obdélníkový svařovaný 60x80x2mm</t>
  </si>
  <si>
    <t>-1772496094</t>
  </si>
  <si>
    <t>5,39*6/1000*1,08</t>
  </si>
  <si>
    <t>80</t>
  </si>
  <si>
    <t>767995R01</t>
  </si>
  <si>
    <t>Tahové zkoušky konstrukce stříšek (Hilti)</t>
  </si>
  <si>
    <t>soubor</t>
  </si>
  <si>
    <t>1127374251</t>
  </si>
  <si>
    <t>81</t>
  </si>
  <si>
    <t>998767203</t>
  </si>
  <si>
    <t>Přesun hmot pro zámečnické konstrukce stanovený procentní sazbou (%) z ceny vodorovná dopravní vzdálenost do 50 m v objektech výšky přes 12 do 24 m</t>
  </si>
  <si>
    <t>-1196324386</t>
  </si>
  <si>
    <t>771</t>
  </si>
  <si>
    <t>Podlahy z dlaždic</t>
  </si>
  <si>
    <t>82</t>
  </si>
  <si>
    <t>771575116</t>
  </si>
  <si>
    <t>Montáž podlah z dlaždic keramických lepených disperzním lepidlem hladkých přes 22 do 25 ks/ m2</t>
  </si>
  <si>
    <t>1865482585</t>
  </si>
  <si>
    <t>83</t>
  </si>
  <si>
    <t>59761406</t>
  </si>
  <si>
    <t>dlaždice keramické slinuté neglazované mrazuvzdorné protiskluzné přes 19 do 25 ks/m2</t>
  </si>
  <si>
    <t>-447982639</t>
  </si>
  <si>
    <t>32,12*1,1 'Přepočtené koeficientem množství</t>
  </si>
  <si>
    <t>84</t>
  </si>
  <si>
    <t>771579191</t>
  </si>
  <si>
    <t>Montáž podlah z dlaždic keramických lepených flexibilním lepidlem Příplatek k cenám za plochu do 5 m2 jednotlivě</t>
  </si>
  <si>
    <t>1542588512</t>
  </si>
  <si>
    <t>85</t>
  </si>
  <si>
    <t>771579196</t>
  </si>
  <si>
    <t>Montáž podlah z dlaždic keramických lepených flexibilním lepidlem Příplatek k cenám za dvousložkový spárovací tmel</t>
  </si>
  <si>
    <t>623408519</t>
  </si>
  <si>
    <t>86</t>
  </si>
  <si>
    <t>771579197</t>
  </si>
  <si>
    <t>Montáž podlah z dlaždic keramických lepených flexibilním lepidlem Příplatek k cenám za dvousložkové lepidlo</t>
  </si>
  <si>
    <t>-491209139</t>
  </si>
  <si>
    <t>87</t>
  </si>
  <si>
    <t>998771203</t>
  </si>
  <si>
    <t>Přesun hmot pro podlahy z dlaždic stanovený procentní sazbou (%) z ceny vodorovná dopravní vzdálenost do 50 m v objektech výšky přes 12 do 24 m</t>
  </si>
  <si>
    <t>-1165984083</t>
  </si>
  <si>
    <t>783</t>
  </si>
  <si>
    <t>Dokončovací práce - nátěry</t>
  </si>
  <si>
    <t>88</t>
  </si>
  <si>
    <t>783301311</t>
  </si>
  <si>
    <t>Příprava podkladu zámečnických konstrukcí před provedením nátěru odmaštění odmašťovačem vodou ředitelným</t>
  </si>
  <si>
    <t>1867218732</t>
  </si>
  <si>
    <t>0,05*4*(1,15+0,73+1,7)*4*6+(0,06+0,08)*2*1,15*6"kce přístřešek</t>
  </si>
  <si>
    <t>89</t>
  </si>
  <si>
    <t>2040943634</t>
  </si>
  <si>
    <t>(3,6*3+1,6*3+4,15+3,7+3,55)*0,95*2"zábradlí</t>
  </si>
  <si>
    <t>90</t>
  </si>
  <si>
    <t>783334201</t>
  </si>
  <si>
    <t>Základní antikorozní nátěr zámečnických konstrukcí jednonásobný epoxidový</t>
  </si>
  <si>
    <t>-1562047808</t>
  </si>
  <si>
    <t>51,3+19,116</t>
  </si>
  <si>
    <t>91</t>
  </si>
  <si>
    <t>783335101</t>
  </si>
  <si>
    <t>Mezinátěr zámečnických konstrukcí jednonásobný epoxidový</t>
  </si>
  <si>
    <t>1321599847</t>
  </si>
  <si>
    <t>92</t>
  </si>
  <si>
    <t>783337101</t>
  </si>
  <si>
    <t>Krycí nátěr (email) zámečnických konstrukcí jednonásobný epoxidový</t>
  </si>
  <si>
    <t>-1574404820</t>
  </si>
  <si>
    <t>106</t>
  </si>
  <si>
    <t>783813131</t>
  </si>
  <si>
    <t>Penetrační nátěr omítek hladkých omítek hladkých, zrnitých tenkovrstvých nebo štukových stupně členitosti 1 a 2 syntetický</t>
  </si>
  <si>
    <t>79502620</t>
  </si>
  <si>
    <t>173,208"balkony</t>
  </si>
  <si>
    <t>107</t>
  </si>
  <si>
    <t>783817121</t>
  </si>
  <si>
    <t>Krycí (ochranný ) nátěr omítek jednonásobný hladkých omítek hladkých, zrnitých tenkovrstvých nebo štukových stupně členitosti 1 a 2 syntetický</t>
  </si>
  <si>
    <t>-810481723</t>
  </si>
  <si>
    <t>784</t>
  </si>
  <si>
    <t>Dokončovací práce - malby a tapety</t>
  </si>
  <si>
    <t>93</t>
  </si>
  <si>
    <t>784171101</t>
  </si>
  <si>
    <t>Zakrytí nemalovaných ploch (materiál ve specifikaci) včetně pozdějšího odkrytí podlah</t>
  </si>
  <si>
    <t>98072058</t>
  </si>
  <si>
    <t>4,7+18,1+5,7+18,1+12,3+18,2+16,4+18,1+12,3+13,3+7,3+19,3+6,9+10+18,8+13,1+18,4+13,1+11,5"1. NP</t>
  </si>
  <si>
    <t>(8,5+18,1+12,3+18,1+12,3+18,1+12+18,1+12,3+13,3+10,4+8,5+19,7+6,9+18,8+13,1+18,4+13,1)*2"2. NP+3. NP</t>
  </si>
  <si>
    <t>14,2+18,1+12,3+18,1+12,3+13,3+18,1+12+18,1+12,3+13,3+10,4+8,5+8,7+8,1+15,8"4. NP</t>
  </si>
  <si>
    <t>94</t>
  </si>
  <si>
    <t>58124842</t>
  </si>
  <si>
    <t>fólie pro malířské potřeby zakrývací, 7µ, 4 x 5 m</t>
  </si>
  <si>
    <t>445653240</t>
  </si>
  <si>
    <t>973,2*1,05 'Přepočtené koeficientem množství</t>
  </si>
  <si>
    <t>95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</si>
  <si>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</si>
  <si>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</si>
  <si>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1496766404</t>
  </si>
  <si>
    <t>2,55*4,5*4+2,6*4,05*2"svisle folie pro ochranu při stříkání polyuretanu</t>
  </si>
  <si>
    <t>96</t>
  </si>
  <si>
    <t>2138288628</t>
  </si>
  <si>
    <t>66,96*1,05 'Přepočtené koeficientem množství</t>
  </si>
  <si>
    <t>97</t>
  </si>
  <si>
    <t>784181101</t>
  </si>
  <si>
    <t>Penetrace podkladu jednonásobná základní akrylátová v místnostech výšky do 3,80 m</t>
  </si>
  <si>
    <t>-1418960079</t>
  </si>
  <si>
    <t>2,6*2*(4,5+6,6)*4+2,6*2*(4,05*2+7+4,4)+18,1*4+18,8+18,4"malba pokoje</t>
  </si>
  <si>
    <t>2,6*(9,09+5,4+3,75+2,95+2,05+2,95+2,05+3,9+2,1+2,5+4,35+3+3+4,35+4,29+4,3+4,5+3+2,2+3+4,35+2,5)"1. NP</t>
  </si>
  <si>
    <t>206,908+2,6*(4,15+4,1)"2. NP</t>
  </si>
  <si>
    <t>228,358-2,6*4,05*2"3. NP</t>
  </si>
  <si>
    <t>2,6*(4,1+4,1+2,5+3+2,2+3+4,29+4,3+3+2,2+3+2,5)"4. NP</t>
  </si>
  <si>
    <t>98</t>
  </si>
  <si>
    <t>784221101</t>
  </si>
  <si>
    <t>Malby z malířských směsí otěruvzdorných za sucha dvojnásobné, bílé za sucha otěruvzdorné dobře v místnostech výšky do 3,80 m</t>
  </si>
  <si>
    <t>-680986018</t>
  </si>
  <si>
    <t>1183,739</t>
  </si>
  <si>
    <t>787</t>
  </si>
  <si>
    <t>Dokončovací práce - zasklívání</t>
  </si>
  <si>
    <t>99</t>
  </si>
  <si>
    <t>78731421R</t>
  </si>
  <si>
    <t>Zasklívání střešních konstrukcí a stěn deskami plochými plnými sklem bezpečnostním CONNEX, tl. 8,4 mm vč. provedení kotevních otvorů ve skle a zabroušení + nerezových připevňovacích šroubů a pryžové podložky</t>
  </si>
  <si>
    <t>-568816494</t>
  </si>
  <si>
    <t>1,8*1,3*2*6+(0,65+0,125)*0,5*1,3*2*6</t>
  </si>
  <si>
    <t>100</t>
  </si>
  <si>
    <t>998787203</t>
  </si>
  <si>
    <t>Přesun hmot pro zasklívání stanovený procentní sazbou (%) z ceny vodorovná dopravní vzdálenost do 50 m v objektech výšky přes 12 do 24 m</t>
  </si>
  <si>
    <t>-587648586</t>
  </si>
  <si>
    <t>789</t>
  </si>
  <si>
    <t>Povrchové úpravy ocelových konstrukcí a technologických zařízení</t>
  </si>
  <si>
    <t>101</t>
  </si>
  <si>
    <t>789211111</t>
  </si>
  <si>
    <t>Provedení otryskání povrchů zařízení suché abrazivní tryskání, s povrchem nečlenitým stupeň zarezavění A, stupeň přípravy Sa 3</t>
  </si>
  <si>
    <t>-328396893</t>
  </si>
  <si>
    <t>51,300"zábradlí</t>
  </si>
  <si>
    <t>102</t>
  </si>
  <si>
    <t>42118101</t>
  </si>
  <si>
    <t>materiál tryskací – ostrohranný tvrdý písek</t>
  </si>
  <si>
    <t>215485577</t>
  </si>
  <si>
    <t>51,3*6/1000</t>
  </si>
  <si>
    <t>18076b - HROMOSVOD - 1. ETAPA</t>
  </si>
  <si>
    <t xml:space="preserve">    741 - Elektroinstalace - silnoproud</t>
  </si>
  <si>
    <t>741</t>
  </si>
  <si>
    <t>Elektroinstalace - silnoproud</t>
  </si>
  <si>
    <t>741420001</t>
  </si>
  <si>
    <t>Montáž hromosvodného vedení svodových drátů nebo lan s podpěrami, Ø do 10 mm</t>
  </si>
  <si>
    <t>118793313</t>
  </si>
  <si>
    <t>35441072</t>
  </si>
  <si>
    <t>drát pro hromosvod FeZn D 8mm</t>
  </si>
  <si>
    <t>1852007166</t>
  </si>
  <si>
    <t>40/2,5</t>
  </si>
  <si>
    <t>741420021</t>
  </si>
  <si>
    <t>Montáž hromosvodného vedení svorek se 2 šrouby</t>
  </si>
  <si>
    <t>876020696</t>
  </si>
  <si>
    <t>35441885</t>
  </si>
  <si>
    <t>svorka spojovací pro lano D 8-10 mm</t>
  </si>
  <si>
    <t>-1452066604</t>
  </si>
  <si>
    <t>354418R1</t>
  </si>
  <si>
    <t>svorka SOb</t>
  </si>
  <si>
    <t>814185449</t>
  </si>
  <si>
    <t>354414R1</t>
  </si>
  <si>
    <t>podpěra PV15</t>
  </si>
  <si>
    <t>-635691081</t>
  </si>
  <si>
    <t>7</t>
  </si>
  <si>
    <t>354414R2</t>
  </si>
  <si>
    <t>podpěra PV13</t>
  </si>
  <si>
    <t>-686157605</t>
  </si>
  <si>
    <t>7414200R2</t>
  </si>
  <si>
    <t>Konzervace spojů</t>
  </si>
  <si>
    <t>ks</t>
  </si>
  <si>
    <t>1871805712</t>
  </si>
  <si>
    <t>7414200R3</t>
  </si>
  <si>
    <t>Měření odporů uzemnění stávajících svodů</t>
  </si>
  <si>
    <t>-211125744</t>
  </si>
  <si>
    <t>7414200R4</t>
  </si>
  <si>
    <t>Zajištění uzemnění jímacího vedení a lešení v průběhu prací</t>
  </si>
  <si>
    <t>1230861861</t>
  </si>
  <si>
    <t>741810001</t>
  </si>
  <si>
    <t>Zkoušky a prohlídky elektrických rozvodů a zařízení celková prohlídka a vyhotovení revizní zprávy pro objem montážních prací do 100 tis. Kč</t>
  </si>
  <si>
    <t>1328003184</t>
  </si>
  <si>
    <t>18076c - VEDLEJŠÍ ROZPOČTOVÉ NÁKLADY - 1. ETAPA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</si>
  <si>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</si>
  <si>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</si>
  <si>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</si>
  <si>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</si>
  <si>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</si>
  <si>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VRN3</t>
  </si>
  <si>
    <t>Zařízení staveniště</t>
  </si>
  <si>
    <t>030001000</t>
  </si>
  <si>
    <t>1024</t>
  </si>
  <si>
    <t>1759441359</t>
  </si>
  <si>
    <t>VRN4</t>
  </si>
  <si>
    <t>Inženýrská činnost</t>
  </si>
  <si>
    <t>045002000</t>
  </si>
  <si>
    <t>Kompletační a koordinační činnost</t>
  </si>
  <si>
    <t>-339346257</t>
  </si>
  <si>
    <t>VRN7</t>
  </si>
  <si>
    <t>Provozní vlivy</t>
  </si>
  <si>
    <t>070001000</t>
  </si>
  <si>
    <t>-731474960</t>
  </si>
  <si>
    <t>18076B - STAVEBNÍ ÚPRAVY OBJEKTU TOVÁRNÍ 44 - 2. ETAPA</t>
  </si>
  <si>
    <t>18076a - Stavební úpravy - 2. etapa</t>
  </si>
  <si>
    <t>Úroveň 3:</t>
  </si>
  <si>
    <t>18076A - Balkony 1.57, 2.57, 3.57 - 4,7 m2</t>
  </si>
  <si>
    <t xml:space="preserve">    1 - Zemní práce</t>
  </si>
  <si>
    <t>Zemní práce</t>
  </si>
  <si>
    <t>113106021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</si>
  <si>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</si>
  <si>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-1266403021</t>
  </si>
  <si>
    <t>(1,25*2+3,55)*0,1</t>
  </si>
  <si>
    <t>6123211R1</t>
  </si>
  <si>
    <t>Příprava pod zateplení fasád, přetmelení, očištění</t>
  </si>
  <si>
    <t>699009013</t>
  </si>
  <si>
    <t>1,2*(1,25*2+3,75)+12,248+(2*1,25+3,75)*2,6*3-(1,5*1,5*3+0,8*2,3*3)+3,75*0,17*3</t>
  </si>
  <si>
    <t>6123211R2</t>
  </si>
  <si>
    <t>Zkoušky přídržnosti ETICS stěny</t>
  </si>
  <si>
    <t>komplet</t>
  </si>
  <si>
    <t>-1001347282</t>
  </si>
  <si>
    <t>6123211R3</t>
  </si>
  <si>
    <t>Trhací zkoušky zateplení stěny</t>
  </si>
  <si>
    <t>2008761330</t>
  </si>
  <si>
    <t>621221001</t>
  </si>
  <si>
    <t>Montáž kontaktního zateplení z desek z minerální vlny s podélnou orientací vláken na vnější podhledy, tloušťky desek do 40 mm</t>
  </si>
  <si>
    <t>609488459</t>
  </si>
  <si>
    <t>1,15*3,55*3</t>
  </si>
  <si>
    <t>621531021</t>
  </si>
  <si>
    <t>Omítka tenkovrstvá silikonová vnějších ploch probarvená, včetně penetrace podkladu zrnitá, tloušťky 2,0 mm podhledů</t>
  </si>
  <si>
    <t>393181604</t>
  </si>
  <si>
    <t>3,55*1,15*3</t>
  </si>
  <si>
    <t>0,1*(1,5+0,8)*2</t>
  </si>
  <si>
    <t>622211011</t>
  </si>
  <si>
    <t>Montáž kontaktního zateplení z polystyrenových desek nebo z kombinovaných desek na vnější stěny, tloušťky desek přes 40 do 80 mm</t>
  </si>
  <si>
    <t>155155965</t>
  </si>
  <si>
    <t>7,5"sokl</t>
  </si>
  <si>
    <t>28376366</t>
  </si>
  <si>
    <t>deska XPS hladký povrch λ=0,034 tl 50mm</t>
  </si>
  <si>
    <t>392807043</t>
  </si>
  <si>
    <t>622211021</t>
  </si>
  <si>
    <t>Montáž kontaktního zateplení z polystyrenových desek nebo z kombinovaných desek na vnější stěny, tloušťky desek přes 80 do 120 mm</t>
  </si>
  <si>
    <t>-563247739</t>
  </si>
  <si>
    <t>(2*1,25+3,55)*2,6*3-(1,5*1,5*3+0,8*2,3*3)</t>
  </si>
  <si>
    <t>28375950</t>
  </si>
  <si>
    <t>deska EPS 100 fasádní λ=0,037 tl 100mm</t>
  </si>
  <si>
    <t>1554654045</t>
  </si>
  <si>
    <t>34,92*1,02 'Přepočtené koeficientem množství</t>
  </si>
  <si>
    <t>622221001</t>
  </si>
  <si>
    <t>Montáž kontaktního zateplení z desek z minerální vlny s podélnou orientací vláken na vnější stěny, tloušťky desek do 40 mm</t>
  </si>
  <si>
    <t>-534897942</t>
  </si>
  <si>
    <t>3,75*0,17*3</t>
  </si>
  <si>
    <t>63140348</t>
  </si>
  <si>
    <t>deska tepelně izolační minerální kontaktních fasád podélné vlákno λ=0,040-0,042 tl 30mm</t>
  </si>
  <si>
    <t>1338535248</t>
  </si>
  <si>
    <t>12,248+1,913</t>
  </si>
  <si>
    <t>14,161*1,02 'Přepočtené koeficientem množství</t>
  </si>
  <si>
    <t>622252001</t>
  </si>
  <si>
    <t>Montáž lišt kontaktního zateplení zakládacích soklových připevněných hmoždinkami</t>
  </si>
  <si>
    <t>-384362344</t>
  </si>
  <si>
    <t>(1,25*2+3,75)*3</t>
  </si>
  <si>
    <t>59051647</t>
  </si>
  <si>
    <t>lišta soklová Al s okapničkou zakládací U 10cm 0,95/200cm</t>
  </si>
  <si>
    <t>-1387599503</t>
  </si>
  <si>
    <t>622252002</t>
  </si>
  <si>
    <t>Montáž lišt kontaktního zateplení ostatních stěnových, dilatačních apod. lepených do tmelu</t>
  </si>
  <si>
    <t>-313869671</t>
  </si>
  <si>
    <t>1,5*3"parapetní</t>
  </si>
  <si>
    <t>1,5*2*3+2,3*2*3"okenní začišťovací</t>
  </si>
  <si>
    <t>59051512</t>
  </si>
  <si>
    <t>profil parapetní se sklovláknitou armovací tkaninou PVC 2 m</t>
  </si>
  <si>
    <t>-1901957708</t>
  </si>
  <si>
    <t>4,5*1,05 'Přepočtené koeficientem množství</t>
  </si>
  <si>
    <t>59051476</t>
  </si>
  <si>
    <t>profil okenní začišťovací se sklovláknitou armovací tkaninou 9 mm/2,4 m</t>
  </si>
  <si>
    <t>-707367571</t>
  </si>
  <si>
    <t>22,8</t>
  </si>
  <si>
    <t>18</t>
  </si>
  <si>
    <t>622531021</t>
  </si>
  <si>
    <t>Omítka tenkovrstvá silikonová vnějších ploch probarvená, včetně penetrace podkladu zrnitá, tloušťky 2,0 mm stěn</t>
  </si>
  <si>
    <t>-1031077975</t>
  </si>
  <si>
    <t>34,92</t>
  </si>
  <si>
    <t>7,5-0,615"sokl</t>
  </si>
  <si>
    <t>19</t>
  </si>
  <si>
    <t>-856720785</t>
  </si>
  <si>
    <t>3,55*1,15*2</t>
  </si>
  <si>
    <t>20</t>
  </si>
  <si>
    <t>634111R01</t>
  </si>
  <si>
    <t>Dodávka + montáž pružná těsnící páska ASO DICHTBAND-2000 zapracovaná do hydroizolační stěrky</t>
  </si>
  <si>
    <t>1026589827</t>
  </si>
  <si>
    <t>(3,75+2*1,25)*2</t>
  </si>
  <si>
    <t>634111R02</t>
  </si>
  <si>
    <t>Dodávka + montáž pružný silikonový tmel ASCOSIL-2000 resp. INDUFLEX-PU + penetrace INDU PRIMER</t>
  </si>
  <si>
    <t>-399764592</t>
  </si>
  <si>
    <t>12,500*2</t>
  </si>
  <si>
    <t>733145179</t>
  </si>
  <si>
    <t>4*7,2</t>
  </si>
  <si>
    <t>1265471299</t>
  </si>
  <si>
    <t>28,8*60</t>
  </si>
  <si>
    <t>1268404464</t>
  </si>
  <si>
    <t>868546467</t>
  </si>
  <si>
    <t>12189317</t>
  </si>
  <si>
    <t>9,4*0,05</t>
  </si>
  <si>
    <t>-184293471</t>
  </si>
  <si>
    <t>363939152</t>
  </si>
  <si>
    <t>0,17*3,55*3"čela balkónů</t>
  </si>
  <si>
    <t>1,25*3,55*3"podhled</t>
  </si>
  <si>
    <t>(1,1+0,1)*(3,65+1,25*2)"sokl</t>
  </si>
  <si>
    <t>966080103</t>
  </si>
  <si>
    <t>Bourání kontaktního zateplení včetně povrchové úpravy omítkou nebo nátěrem z polystyrénových desek, tloušťky přes 60 do 120 mm</t>
  </si>
  <si>
    <t>625696859</t>
  </si>
  <si>
    <t>9853111R1</t>
  </si>
  <si>
    <t>Lokální sanace podhledů např. Prefatop Tempo vč. jemné stěrky</t>
  </si>
  <si>
    <t>-417050392</t>
  </si>
  <si>
    <t>949802266</t>
  </si>
  <si>
    <t>2464948</t>
  </si>
  <si>
    <t>2,311*20</t>
  </si>
  <si>
    <t>1640479019</t>
  </si>
  <si>
    <t>0,154+1,034</t>
  </si>
  <si>
    <t>-1688340485</t>
  </si>
  <si>
    <t>0,293+0,489</t>
  </si>
  <si>
    <t>-103063625</t>
  </si>
  <si>
    <t>2,311-1,188-0,782</t>
  </si>
  <si>
    <t>1762054445</t>
  </si>
  <si>
    <t>308095051</t>
  </si>
  <si>
    <t>3,75*1,25*2</t>
  </si>
  <si>
    <t>253050524</t>
  </si>
  <si>
    <t>9,375*1,5 'Přepočtené koeficientem množství</t>
  </si>
  <si>
    <t>711191011</t>
  </si>
  <si>
    <t>Provedení nátěru adhezního můstku na ploše svislé S</t>
  </si>
  <si>
    <t>1614369243</t>
  </si>
  <si>
    <t>4,7*3"podhledy lodžie</t>
  </si>
  <si>
    <t>58585114</t>
  </si>
  <si>
    <t>nátěr adhezní pro nesavé podklady</t>
  </si>
  <si>
    <t>-1653982090</t>
  </si>
  <si>
    <t>14,1*0,118 'Přepočtené koeficientem množství</t>
  </si>
  <si>
    <t>-418726907</t>
  </si>
  <si>
    <t>1,15*3,75</t>
  </si>
  <si>
    <t>-1946590369</t>
  </si>
  <si>
    <t>0,08*(1,15*2+3,55)*2</t>
  </si>
  <si>
    <t>-47735265</t>
  </si>
  <si>
    <t>831303660</t>
  </si>
  <si>
    <t>8,625+3,75*(0,05+0,14)*2</t>
  </si>
  <si>
    <t>-2055130875</t>
  </si>
  <si>
    <t>3,75*1,15*2</t>
  </si>
  <si>
    <t>1819565387</t>
  </si>
  <si>
    <t>-1318139268</t>
  </si>
  <si>
    <t>3,75*3</t>
  </si>
  <si>
    <t>48</t>
  </si>
  <si>
    <t>-244927507</t>
  </si>
  <si>
    <t>1,55*2</t>
  </si>
  <si>
    <t>576214274</t>
  </si>
  <si>
    <t>-422892428</t>
  </si>
  <si>
    <t>3,55*3</t>
  </si>
  <si>
    <t>-1690645908</t>
  </si>
  <si>
    <t>771474111</t>
  </si>
  <si>
    <t>Montáž soklů z dlaždic keramických lepených flexibilním lepidlem rovných, výšky do 65 mm</t>
  </si>
  <si>
    <t>-138252854</t>
  </si>
  <si>
    <t>(1,15*2+3,55)*2</t>
  </si>
  <si>
    <t>999607318</t>
  </si>
  <si>
    <t>-1644548646</t>
  </si>
  <si>
    <t>8,165+11,7*0,065</t>
  </si>
  <si>
    <t>8,926*1,1 'Přepočtené koeficientem množství</t>
  </si>
  <si>
    <t>-74066779</t>
  </si>
  <si>
    <t>1926837457</t>
  </si>
  <si>
    <t>-613117119</t>
  </si>
  <si>
    <t>962285203</t>
  </si>
  <si>
    <t>-1912289992</t>
  </si>
  <si>
    <t>3,55*0,95*3"zábradlí</t>
  </si>
  <si>
    <t>1389973646</t>
  </si>
  <si>
    <t>10,118</t>
  </si>
  <si>
    <t>846002190</t>
  </si>
  <si>
    <t>1643035503</t>
  </si>
  <si>
    <t>391178564</t>
  </si>
  <si>
    <t>10,118"zábradlí</t>
  </si>
  <si>
    <t>-984582719</t>
  </si>
  <si>
    <t>18076B - Balkony 1.65, 2.66, 3.66 - 4,9 m2</t>
  </si>
  <si>
    <t>1972519087</t>
  </si>
  <si>
    <t>0,1*(2*1,25+3,7)</t>
  </si>
  <si>
    <t>1478082074</t>
  </si>
  <si>
    <t>1,2*(1,25*2+3,9)+2,6*(1,25*2+3,9)*3-(1,5*1,5+0,8*2,3)*3+8,51+1,326</t>
  </si>
  <si>
    <t>-904364553</t>
  </si>
  <si>
    <t>-864999359</t>
  </si>
  <si>
    <t>750305479</t>
  </si>
  <si>
    <t>1,15*3,7*2"podhled balkony</t>
  </si>
  <si>
    <t>-428689429</t>
  </si>
  <si>
    <t>3,7*1,15*2</t>
  </si>
  <si>
    <t>-1403802094</t>
  </si>
  <si>
    <t>1,2*(2*1,25+3,8)"sokl</t>
  </si>
  <si>
    <t>28376372</t>
  </si>
  <si>
    <t>deska z polystyrénu XPS, hrana rovná, polo či pero drážka a hladký povrch tl 100mm</t>
  </si>
  <si>
    <t>1578966522</t>
  </si>
  <si>
    <t>101028682</t>
  </si>
  <si>
    <t>(2*1,25+3,7)*2,6*3-(1,5*1,5+0,8*2,3)*3</t>
  </si>
  <si>
    <t>-1681395793</t>
  </si>
  <si>
    <t>36,09*1,02 'Přepočtené koeficientem množství</t>
  </si>
  <si>
    <t>908191507</t>
  </si>
  <si>
    <t>3,9*0,17*2</t>
  </si>
  <si>
    <t>-1682804767</t>
  </si>
  <si>
    <t>1,326+8,51</t>
  </si>
  <si>
    <t>9,836*1,02 'Přepočtené koeficientem množství</t>
  </si>
  <si>
    <t>-542387058</t>
  </si>
  <si>
    <t>(1,25*2+3,9)*3</t>
  </si>
  <si>
    <t>564774026</t>
  </si>
  <si>
    <t>-1588143627</t>
  </si>
  <si>
    <t>2,3*3*3"okenní začišťovací</t>
  </si>
  <si>
    <t>-1941771145</t>
  </si>
  <si>
    <t>-1551260996</t>
  </si>
  <si>
    <t>20,7</t>
  </si>
  <si>
    <t>1445649514</t>
  </si>
  <si>
    <t>36,09+0,1*2,6*4+1,326</t>
  </si>
  <si>
    <t>7,56"sokl</t>
  </si>
  <si>
    <t>-1300711978</t>
  </si>
  <si>
    <t>550079995</t>
  </si>
  <si>
    <t>(3,9+2*1,25)*2</t>
  </si>
  <si>
    <t>-2128566177</t>
  </si>
  <si>
    <t>12,800*2</t>
  </si>
  <si>
    <t>-453709438</t>
  </si>
  <si>
    <t>-254084488</t>
  </si>
  <si>
    <t>2116716810</t>
  </si>
  <si>
    <t>-1488681884</t>
  </si>
  <si>
    <t>-82213520</t>
  </si>
  <si>
    <t>4,9*2*0,05</t>
  </si>
  <si>
    <t>728775708</t>
  </si>
  <si>
    <t>4,9*2</t>
  </si>
  <si>
    <t>1606266620</t>
  </si>
  <si>
    <t>0,17*3,9*2"čela balkónů</t>
  </si>
  <si>
    <t>1,25*3,9*2"podhled</t>
  </si>
  <si>
    <t>1,1*(2*1,25+3,78)"sokl</t>
  </si>
  <si>
    <t>1022781286</t>
  </si>
  <si>
    <t>2,6*(2*1,25+3,7)*3-(1,5*1,5*3+0,8*2,3*3)</t>
  </si>
  <si>
    <t>sanace beton. desky - adhezní můstek PENECO KONTAKT, lokální sanace PREFATOP TEMPO, jemná stěrka PREFATOP PLANO</t>
  </si>
  <si>
    <t>-380069887</t>
  </si>
  <si>
    <t>3,9*1,25*3</t>
  </si>
  <si>
    <t>1713129473</t>
  </si>
  <si>
    <t>-302702416</t>
  </si>
  <si>
    <t>2,328*20</t>
  </si>
  <si>
    <t>190955436</t>
  </si>
  <si>
    <t>1,078+0,158</t>
  </si>
  <si>
    <t>-157072180</t>
  </si>
  <si>
    <t>0,234+0,505</t>
  </si>
  <si>
    <t>2109206884</t>
  </si>
  <si>
    <t>2,16-1,236-0,739</t>
  </si>
  <si>
    <t>1477502775</t>
  </si>
  <si>
    <t>-1759784513</t>
  </si>
  <si>
    <t>3,9*1,25*2</t>
  </si>
  <si>
    <t>nátěr hydroizolační - AQUAFIN 2K/M</t>
  </si>
  <si>
    <t>-1064380715</t>
  </si>
  <si>
    <t>9,75*1,5 'Přepočtené koeficientem množství</t>
  </si>
  <si>
    <t>1174379413</t>
  </si>
  <si>
    <t>3,9*1,25*3"podhledy lodžie</t>
  </si>
  <si>
    <t>-1989432488</t>
  </si>
  <si>
    <t>14,625*0,118 'Přepočtené koeficientem množství</t>
  </si>
  <si>
    <t>-1948614978</t>
  </si>
  <si>
    <t>1,15*3,7*2</t>
  </si>
  <si>
    <t>1357804119</t>
  </si>
  <si>
    <t>0,08*(1,15*2+3,7)*2</t>
  </si>
  <si>
    <t>-1894179425</t>
  </si>
  <si>
    <t>-68462244</t>
  </si>
  <si>
    <t>1,14*3,9*2+3,9*(0,05+0,14)*2</t>
  </si>
  <si>
    <t>875036143</t>
  </si>
  <si>
    <t>3,9*1,15*2</t>
  </si>
  <si>
    <t>1631140781</t>
  </si>
  <si>
    <t>917629441</t>
  </si>
  <si>
    <t>3,9*2</t>
  </si>
  <si>
    <t>-1878851398</t>
  </si>
  <si>
    <t>1,50*2</t>
  </si>
  <si>
    <t>-594058497</t>
  </si>
  <si>
    <t>1946122282</t>
  </si>
  <si>
    <t>7,8</t>
  </si>
  <si>
    <t>-1623009483</t>
  </si>
  <si>
    <t>-705859373</t>
  </si>
  <si>
    <t>(1,15*2+3,7)*2</t>
  </si>
  <si>
    <t>-1271712748</t>
  </si>
  <si>
    <t>-1614528481</t>
  </si>
  <si>
    <t>8,51+12*0,065</t>
  </si>
  <si>
    <t>9,29*1,1 'Přepočtené koeficientem množství</t>
  </si>
  <si>
    <t>-305122413</t>
  </si>
  <si>
    <t>-1098652813</t>
  </si>
  <si>
    <t>-660716875</t>
  </si>
  <si>
    <t>-1952083627</t>
  </si>
  <si>
    <t>-520926752</t>
  </si>
  <si>
    <t>3,7*0,95*2"zábradlí</t>
  </si>
  <si>
    <t>686634803</t>
  </si>
  <si>
    <t>7,03</t>
  </si>
  <si>
    <t>1328729860</t>
  </si>
  <si>
    <t>1980419937</t>
  </si>
  <si>
    <t>1747657369</t>
  </si>
  <si>
    <t>7,03"zábradlí</t>
  </si>
  <si>
    <t>-1603723175</t>
  </si>
  <si>
    <t>18076C - Terasa 1.24 - 8,9 m2</t>
  </si>
  <si>
    <t>67208845</t>
  </si>
  <si>
    <t>(1,9+4,2+0,8)*0,1</t>
  </si>
  <si>
    <t>1732758697</t>
  </si>
  <si>
    <t>2,6*(0,5+4,8+1,25)-1,5*2,4-0,8*1,7</t>
  </si>
  <si>
    <t>-1047566548</t>
  </si>
  <si>
    <t>32643200</t>
  </si>
  <si>
    <t>891827231</t>
  </si>
  <si>
    <t>0,2*(1,9+4,2+0,8)"sokl</t>
  </si>
  <si>
    <t>34255381</t>
  </si>
  <si>
    <t>1304413587</t>
  </si>
  <si>
    <t>(0,6+4,8+1,15)*2,6*2-(1,5*2,4+0,8*1,7)</t>
  </si>
  <si>
    <t>1218011088</t>
  </si>
  <si>
    <t>29,1*1,02 'Přepočtené koeficientem množství</t>
  </si>
  <si>
    <t>2096749733</t>
  </si>
  <si>
    <t>0,5+4,8+1,25</t>
  </si>
  <si>
    <t>-808714109</t>
  </si>
  <si>
    <t>1440140609</t>
  </si>
  <si>
    <t>0,8"parapetní</t>
  </si>
  <si>
    <t>(1,5+2,4*2+1,7*2+0,8)"okenní začišťovací</t>
  </si>
  <si>
    <t>329451722</t>
  </si>
  <si>
    <t>0,8*1,05 'Přepočtené koeficientem množství</t>
  </si>
  <si>
    <t>34369302</t>
  </si>
  <si>
    <t>10,5</t>
  </si>
  <si>
    <t>578001234</t>
  </si>
  <si>
    <t>1,38/2+29,1</t>
  </si>
  <si>
    <t>1164253947</t>
  </si>
  <si>
    <t>8,9</t>
  </si>
  <si>
    <t>-144790316</t>
  </si>
  <si>
    <t>-743167133</t>
  </si>
  <si>
    <t>-723691139</t>
  </si>
  <si>
    <t>8,9*0,05</t>
  </si>
  <si>
    <t>346181126</t>
  </si>
  <si>
    <t>-1945300327</t>
  </si>
  <si>
    <t>0,17*(0,8*2+6,2)"čelo</t>
  </si>
  <si>
    <t>15-1,095"podhled</t>
  </si>
  <si>
    <t>-1880273364</t>
  </si>
  <si>
    <t>-1030938121</t>
  </si>
  <si>
    <t>-1981208557</t>
  </si>
  <si>
    <t>2,108*20</t>
  </si>
  <si>
    <t>1947268084</t>
  </si>
  <si>
    <t>0,176+0,979</t>
  </si>
  <si>
    <t>-95192832</t>
  </si>
  <si>
    <t>1149197263</t>
  </si>
  <si>
    <t>2,108-1,155-0,407</t>
  </si>
  <si>
    <t>1309181595</t>
  </si>
  <si>
    <t>-594600140</t>
  </si>
  <si>
    <t>-1407665923</t>
  </si>
  <si>
    <t>8,9*1,5 'Přepočtené koeficientem množství</t>
  </si>
  <si>
    <t>242794117</t>
  </si>
  <si>
    <t>8,9-0,1*(4,8+1,15)</t>
  </si>
  <si>
    <t>-1116114132</t>
  </si>
  <si>
    <t>0,08*(4,8+1,15)</t>
  </si>
  <si>
    <t>1837545985</t>
  </si>
  <si>
    <t>-1149360066</t>
  </si>
  <si>
    <t>8,9+0,05*(4,2+0,8)</t>
  </si>
  <si>
    <t>1434973375</t>
  </si>
  <si>
    <t>1780640087</t>
  </si>
  <si>
    <t>-1779532973</t>
  </si>
  <si>
    <t>1,9+4,2+0,8</t>
  </si>
  <si>
    <t>-956616026</t>
  </si>
  <si>
    <t>6,9</t>
  </si>
  <si>
    <t>-967205386</t>
  </si>
  <si>
    <t>1072430304</t>
  </si>
  <si>
    <t>0,6+4,7+1,15</t>
  </si>
  <si>
    <t>1663003065</t>
  </si>
  <si>
    <t>4,8*1,15+(4,8+4,2)*0,6/2</t>
  </si>
  <si>
    <t>dlažba keramická slinutá protiskluzná do interiéru i exteriéru pro vysoké mechanické namáhání přes 22 do 25ks/m2</t>
  </si>
  <si>
    <t>-2121012537</t>
  </si>
  <si>
    <t>8,22+6,45*0,065</t>
  </si>
  <si>
    <t>8,639*1,1 'Přepočtené koeficientem množství</t>
  </si>
  <si>
    <t>1842717840</t>
  </si>
  <si>
    <t>-996292028</t>
  </si>
  <si>
    <t>-1229651676</t>
  </si>
  <si>
    <t>-156551710</t>
  </si>
  <si>
    <t>158146472</t>
  </si>
  <si>
    <t>6,9*0,95"zábradlí</t>
  </si>
  <si>
    <t>316558875</t>
  </si>
  <si>
    <t>6,555</t>
  </si>
  <si>
    <t>-507994318</t>
  </si>
  <si>
    <t>-2017488694</t>
  </si>
  <si>
    <t>2002557251</t>
  </si>
  <si>
    <t>6,555"zábradlí</t>
  </si>
  <si>
    <t>704839320</t>
  </si>
  <si>
    <t>18076D - Balkon 1.35, 2.19, 2.27, 2.36, 3.19,3.27, 3.36, 4.36, 4.19, 4.27 - 5,2 m2</t>
  </si>
  <si>
    <t>2110966202</t>
  </si>
  <si>
    <t>0,1*(1,4+4,9)</t>
  </si>
  <si>
    <t>-1457214597</t>
  </si>
  <si>
    <t>2,6*(4,9+1,25)*10-(0,8*2,3+1,5*1,5)*10+28+7,73+6,069</t>
  </si>
  <si>
    <t>608082766</t>
  </si>
  <si>
    <t>-263656139</t>
  </si>
  <si>
    <t>385190180</t>
  </si>
  <si>
    <t>(3,5+4,5)*1/2*7</t>
  </si>
  <si>
    <t>550521230</t>
  </si>
  <si>
    <t>-1191395853</t>
  </si>
  <si>
    <t>(3,5+1,6)*0,3"sokl 1.35</t>
  </si>
  <si>
    <t>1*(1,3+4,9)"sokl 1.12</t>
  </si>
  <si>
    <t>-882211059</t>
  </si>
  <si>
    <t>7,73*1,02 'Přepočtené koeficientem množství</t>
  </si>
  <si>
    <t>1060778030</t>
  </si>
  <si>
    <t>2,6*(1,4+4,9)*7-(0,8*2,3+1,5*1,5)*7+(1,3+4,8)*2,2-2,3*1,5</t>
  </si>
  <si>
    <t>2,4*(4,8+1,15)*2+2,4*0,5-(1,5*1,5+0,8*2,3)*2+2,6*(4,9+1,15*2)-(0,8*2,3+1,5*1,5)"4.NP</t>
  </si>
  <si>
    <t>834040059</t>
  </si>
  <si>
    <t>132,21*1,02 'Přepočtené koeficientem množství</t>
  </si>
  <si>
    <t>191697878</t>
  </si>
  <si>
    <t>0,17*(3,5+1,6)*7</t>
  </si>
  <si>
    <t>974983921</t>
  </si>
  <si>
    <t>28+6,069</t>
  </si>
  <si>
    <t>34,069*1,02 'Přepočtené koeficientem množství</t>
  </si>
  <si>
    <t>-679020420</t>
  </si>
  <si>
    <t>(1,25+4,9)*10</t>
  </si>
  <si>
    <t>519274312</t>
  </si>
  <si>
    <t>-1697523788</t>
  </si>
  <si>
    <t>1,5*10"parapetní</t>
  </si>
  <si>
    <t>(0,8+2,3*2+1,5)*10"okenní začišťovací</t>
  </si>
  <si>
    <t>-206189608</t>
  </si>
  <si>
    <t>15*1,05 'Přepočtené koeficientem množství</t>
  </si>
  <si>
    <t>-1811251725</t>
  </si>
  <si>
    <t>-809495406</t>
  </si>
  <si>
    <t>(3,5+1,6)*0,2+0,9*(1,3+4,9)+96+6,069+21,58+36,21</t>
  </si>
  <si>
    <t>1311059767</t>
  </si>
  <si>
    <t>5,2*7</t>
  </si>
  <si>
    <t>-94592793</t>
  </si>
  <si>
    <t>(4,6+1,1)*6</t>
  </si>
  <si>
    <t>762240647</t>
  </si>
  <si>
    <t>17,1*7</t>
  </si>
  <si>
    <t>1502818206</t>
  </si>
  <si>
    <t>4,8*10,3*3</t>
  </si>
  <si>
    <t>-97509974</t>
  </si>
  <si>
    <t>148,32*60</t>
  </si>
  <si>
    <t>1296300746</t>
  </si>
  <si>
    <t>-971859046</t>
  </si>
  <si>
    <t>(4,5+3,3)*1,3/2*7</t>
  </si>
  <si>
    <t>425017268</t>
  </si>
  <si>
    <t>5,2*7*0,05</t>
  </si>
  <si>
    <t>199605513</t>
  </si>
  <si>
    <t>-1371918833</t>
  </si>
  <si>
    <t>0,17*(3,5+1,6)*7"čela balkónů</t>
  </si>
  <si>
    <t>4,65*7"podhled</t>
  </si>
  <si>
    <t>537485272</t>
  </si>
  <si>
    <t>-1569628695</t>
  </si>
  <si>
    <t>-1213663381</t>
  </si>
  <si>
    <t>1659213113</t>
  </si>
  <si>
    <t>-1732023487</t>
  </si>
  <si>
    <t>-757148025</t>
  </si>
  <si>
    <t>-1869569735</t>
  </si>
  <si>
    <t>-699058589</t>
  </si>
  <si>
    <t>-724013211</t>
  </si>
  <si>
    <t>772798881</t>
  </si>
  <si>
    <t>46*1,5 'Přepočtené koeficientem množství</t>
  </si>
  <si>
    <t>-1905946025</t>
  </si>
  <si>
    <t>(3,5+4,9)*1,4/2*7"podhledy lodžie</t>
  </si>
  <si>
    <t>hmota nátěrová adhezní můstek pro nenasákavé podklady</t>
  </si>
  <si>
    <t>-1376292252</t>
  </si>
  <si>
    <t>41,16*0,118 'Přepočtené koeficientem množství</t>
  </si>
  <si>
    <t>-1585077077</t>
  </si>
  <si>
    <t>-1179107107</t>
  </si>
  <si>
    <t>0,08*(1+4,5)*7</t>
  </si>
  <si>
    <t>120951764</t>
  </si>
  <si>
    <t>705955945</t>
  </si>
  <si>
    <t>5,2*7+0,05*(1,6+3,45)*7</t>
  </si>
  <si>
    <t>59128809</t>
  </si>
  <si>
    <t>(4,8+3,4)*1,3/2*7</t>
  </si>
  <si>
    <t>-1841746010</t>
  </si>
  <si>
    <t>1801645016</t>
  </si>
  <si>
    <t>(3,5+1,6)*7</t>
  </si>
  <si>
    <t>-2045771920</t>
  </si>
  <si>
    <t>1,5*7</t>
  </si>
  <si>
    <t>-473336443</t>
  </si>
  <si>
    <t>-1789471728</t>
  </si>
  <si>
    <t>35,7</t>
  </si>
  <si>
    <t>-988940986</t>
  </si>
  <si>
    <t>1844862853</t>
  </si>
  <si>
    <t>(1,3+4,5)*7</t>
  </si>
  <si>
    <t>-708513031</t>
  </si>
  <si>
    <t>(3,5+4,5)*1,3/2*7</t>
  </si>
  <si>
    <t>635780120</t>
  </si>
  <si>
    <t>36,4+40,6*0,065</t>
  </si>
  <si>
    <t>39,039*1,1 'Přepočtené koeficientem množství</t>
  </si>
  <si>
    <t>469231321</t>
  </si>
  <si>
    <t>-145233127</t>
  </si>
  <si>
    <t>880104480</t>
  </si>
  <si>
    <t>-1876802317</t>
  </si>
  <si>
    <t>4,1*0,95*7"zábradlí</t>
  </si>
  <si>
    <t>1694987555</t>
  </si>
  <si>
    <t>27,265</t>
  </si>
  <si>
    <t>1982334266</t>
  </si>
  <si>
    <t>-1807873617</t>
  </si>
  <si>
    <t>-330748762</t>
  </si>
  <si>
    <t>27,265"zábradlí</t>
  </si>
  <si>
    <t>-1617681326</t>
  </si>
  <si>
    <t>18076E - Balkon 1.49, 2.49, 3.49 - 4,1 m2</t>
  </si>
  <si>
    <t>-75887035</t>
  </si>
  <si>
    <t>0,1*4</t>
  </si>
  <si>
    <t>1387484154</t>
  </si>
  <si>
    <t>3,7*2,6*3+3,7*1,2+(3,5+2)*3,7/2-(1,5*1,5+0,8*2,3)*3+12+5,6</t>
  </si>
  <si>
    <t>9450580</t>
  </si>
  <si>
    <t>674980519</t>
  </si>
  <si>
    <t>-264150441</t>
  </si>
  <si>
    <t>(2,8+3,7)*1,25/2*3</t>
  </si>
  <si>
    <t>-1407179508</t>
  </si>
  <si>
    <t>12,188</t>
  </si>
  <si>
    <t>-590781539</t>
  </si>
  <si>
    <t>1,4*4"sokl</t>
  </si>
  <si>
    <t>445444928</t>
  </si>
  <si>
    <t>-547983240</t>
  </si>
  <si>
    <t>2,6*3,7*2+(3,6+2,1)*3,7/2-(1,5*1,5+0,8*2,3)*3</t>
  </si>
  <si>
    <t>1764233833</t>
  </si>
  <si>
    <t>17,515*1,02 'Přepočtené koeficientem množství</t>
  </si>
  <si>
    <t>603960299</t>
  </si>
  <si>
    <t>4*0,17*3</t>
  </si>
  <si>
    <t>976698427</t>
  </si>
  <si>
    <t>2,04+12,188</t>
  </si>
  <si>
    <t>14,228*1,02 'Přepočtené koeficientem množství</t>
  </si>
  <si>
    <t>-1660916672</t>
  </si>
  <si>
    <t>3,7*3</t>
  </si>
  <si>
    <t>-1502253450</t>
  </si>
  <si>
    <t>790591338</t>
  </si>
  <si>
    <t>2,3*2*3+2,3*3"okenní začišťovací</t>
  </si>
  <si>
    <t>1725804305</t>
  </si>
  <si>
    <t>-1662897304</t>
  </si>
  <si>
    <t>391025043</t>
  </si>
  <si>
    <t>5,6+17,515+2,04</t>
  </si>
  <si>
    <t>1133285714</t>
  </si>
  <si>
    <t>3,72*3</t>
  </si>
  <si>
    <t>242517327</t>
  </si>
  <si>
    <t>3,8*3</t>
  </si>
  <si>
    <t>-855593092</t>
  </si>
  <si>
    <t>3,8*2*3</t>
  </si>
  <si>
    <t>982449533</t>
  </si>
  <si>
    <t>4*11</t>
  </si>
  <si>
    <t>1521556458</t>
  </si>
  <si>
    <t>44*60</t>
  </si>
  <si>
    <t>-1941698101</t>
  </si>
  <si>
    <t>1322872278</t>
  </si>
  <si>
    <t>1265505361</t>
  </si>
  <si>
    <t>4,1*3*0,05</t>
  </si>
  <si>
    <t>1329924833</t>
  </si>
  <si>
    <t>4,1*3</t>
  </si>
  <si>
    <t>812194664</t>
  </si>
  <si>
    <t>0,17*(1,25+2,8+1,7)*3"čela balkónů</t>
  </si>
  <si>
    <t>3,72*3"podhledy</t>
  </si>
  <si>
    <t>-385195892</t>
  </si>
  <si>
    <t>17,515</t>
  </si>
  <si>
    <t>sanace beton. desky - adhezní můstek PENECO KONTAKT,lokální sanace PREFATOP TEMPO, jemná stěrka PREFATOP PLANO</t>
  </si>
  <si>
    <t>1754999839</t>
  </si>
  <si>
    <t>(3,7+2,8)*1,25/2*3</t>
  </si>
  <si>
    <t>-1287078745</t>
  </si>
  <si>
    <t>555484370</t>
  </si>
  <si>
    <t>-1735872714</t>
  </si>
  <si>
    <t>1419161228</t>
  </si>
  <si>
    <t>1216296463</t>
  </si>
  <si>
    <t>-172744676</t>
  </si>
  <si>
    <t>943041153</t>
  </si>
  <si>
    <t>-327790488</t>
  </si>
  <si>
    <t>1593947913</t>
  </si>
  <si>
    <t>(2,8+3,7)*1,25/2*3"podhledy lodžie</t>
  </si>
  <si>
    <t>-17733473</t>
  </si>
  <si>
    <t>12,188*0,118 'Přepočtené koeficientem množství</t>
  </si>
  <si>
    <t>-1306456507</t>
  </si>
  <si>
    <t>-133315458</t>
  </si>
  <si>
    <t>0,08*(1,25+3,52+1,7)*3</t>
  </si>
  <si>
    <t>75668865</t>
  </si>
  <si>
    <t>506752207</t>
  </si>
  <si>
    <t>4,1*3+0,05*(1,25+1,7+2,7)*3</t>
  </si>
  <si>
    <t>-473509165</t>
  </si>
  <si>
    <t>-718916894</t>
  </si>
  <si>
    <t>-440619620</t>
  </si>
  <si>
    <t>(1,25+2,8+1,7)*3</t>
  </si>
  <si>
    <t>-1236507234</t>
  </si>
  <si>
    <t>1,50*3</t>
  </si>
  <si>
    <t>-1727611264</t>
  </si>
  <si>
    <t>-392461199</t>
  </si>
  <si>
    <t>17,25</t>
  </si>
  <si>
    <t>-695821859</t>
  </si>
  <si>
    <t>585005934</t>
  </si>
  <si>
    <t>1287004969</t>
  </si>
  <si>
    <t>570620774</t>
  </si>
  <si>
    <t>11,16+11,1*0,065</t>
  </si>
  <si>
    <t>11,882*1,1 'Přepočtené koeficientem množství</t>
  </si>
  <si>
    <t>1608233154</t>
  </si>
  <si>
    <t>256637472</t>
  </si>
  <si>
    <t>-896424319</t>
  </si>
  <si>
    <t>-533554593</t>
  </si>
  <si>
    <t>87820266</t>
  </si>
  <si>
    <t>5,5*0,95*3"zábradlí</t>
  </si>
  <si>
    <t>1240360276</t>
  </si>
  <si>
    <t>15,675</t>
  </si>
  <si>
    <t>2065913727</t>
  </si>
  <si>
    <t>-1144158301</t>
  </si>
  <si>
    <t>-2039422125</t>
  </si>
  <si>
    <t>15,576"zábradlí</t>
  </si>
  <si>
    <t>865662572</t>
  </si>
  <si>
    <t>18076F - Lodžie 2.42, 3.42, 4.41 - 3,1 m2</t>
  </si>
  <si>
    <t>1638482667</t>
  </si>
  <si>
    <t>2,6*(1,25*2+2,5)*3-(0,75*1,5+1*2,3)*3+7,935+1,275</t>
  </si>
  <si>
    <t>-1695051355</t>
  </si>
  <si>
    <t>-683360294</t>
  </si>
  <si>
    <t>-1022453075</t>
  </si>
  <si>
    <t>1,15*2,3*3</t>
  </si>
  <si>
    <t>-1262946989</t>
  </si>
  <si>
    <t>7,935</t>
  </si>
  <si>
    <t>760405408</t>
  </si>
  <si>
    <t>(2*1,25+2,3)*2,6*3-(0,75*1,5+1*2,3)*3</t>
  </si>
  <si>
    <t>2,65*(2,5+2*1,15)-(0,75*1,5+1*2,3)"4.NP</t>
  </si>
  <si>
    <t>-864306277</t>
  </si>
  <si>
    <t>36,46*1,02 'Přepočtené koeficientem množství</t>
  </si>
  <si>
    <t>-20331411</t>
  </si>
  <si>
    <t>2,5*0,17*3</t>
  </si>
  <si>
    <t>773239428</t>
  </si>
  <si>
    <t>7,935+1,275</t>
  </si>
  <si>
    <t>9,21*1,02 'Přepočtené koeficientem množství</t>
  </si>
  <si>
    <t>-669315187</t>
  </si>
  <si>
    <t>(1,25*2+2,5)*3</t>
  </si>
  <si>
    <t>1664815494</t>
  </si>
  <si>
    <t>2062972863</t>
  </si>
  <si>
    <t>0,75*3"parapetní</t>
  </si>
  <si>
    <t>0,75*3+1,5*2*3+1*3+2,3*2*3"okenní začišťovací</t>
  </si>
  <si>
    <t>557818643</t>
  </si>
  <si>
    <t>2,25*1,05 'Přepočtené koeficientem množství</t>
  </si>
  <si>
    <t>1311237363</t>
  </si>
  <si>
    <t>28,05</t>
  </si>
  <si>
    <t>-1544074211</t>
  </si>
  <si>
    <t>1,275+27,165+9,295</t>
  </si>
  <si>
    <t>1540180020</t>
  </si>
  <si>
    <t>2,3*1,15*3</t>
  </si>
  <si>
    <t>829590906</t>
  </si>
  <si>
    <t>(2,5+2*1,25)*3</t>
  </si>
  <si>
    <t>550717091</t>
  </si>
  <si>
    <t>15*2</t>
  </si>
  <si>
    <t>-391189111</t>
  </si>
  <si>
    <t>2,5*12,3</t>
  </si>
  <si>
    <t>-1289247516</t>
  </si>
  <si>
    <t>30,75*60</t>
  </si>
  <si>
    <t>334380536</t>
  </si>
  <si>
    <t>1706060662</t>
  </si>
  <si>
    <t>141504652</t>
  </si>
  <si>
    <t>355630913</t>
  </si>
  <si>
    <t>-1468390140</t>
  </si>
  <si>
    <t>0,17*2,5*3"čela balkónů</t>
  </si>
  <si>
    <t>1,15*2,3*3"podhled</t>
  </si>
  <si>
    <t>-1218311481</t>
  </si>
  <si>
    <t>-47557171</t>
  </si>
  <si>
    <t>3,1*3</t>
  </si>
  <si>
    <t>1331276589</t>
  </si>
  <si>
    <t>-1241188433</t>
  </si>
  <si>
    <t>2,327*20</t>
  </si>
  <si>
    <t>-1212237679</t>
  </si>
  <si>
    <t>2080979492</t>
  </si>
  <si>
    <t>0,12+0,38</t>
  </si>
  <si>
    <t>1404770329</t>
  </si>
  <si>
    <t>2,327-1,353-0,5</t>
  </si>
  <si>
    <t>-1976803420</t>
  </si>
  <si>
    <t>1152900153</t>
  </si>
  <si>
    <t>2,5*1,25*3</t>
  </si>
  <si>
    <t>-1042838729</t>
  </si>
  <si>
    <t>283543331</t>
  </si>
  <si>
    <t>2,5*1,25*3"podhledy lodžie</t>
  </si>
  <si>
    <t>-1382606504</t>
  </si>
  <si>
    <t>9,375*0,118 'Přepočtené koeficientem množství</t>
  </si>
  <si>
    <t>-1937469959</t>
  </si>
  <si>
    <t>558782757</t>
  </si>
  <si>
    <t>0,08*(1,15*2+2,5)*3</t>
  </si>
  <si>
    <t>425993824</t>
  </si>
  <si>
    <t>-2048717961</t>
  </si>
  <si>
    <t>2,5*1,25*3+0,05*(2,5+1,25*2)*3</t>
  </si>
  <si>
    <t>-1016076085</t>
  </si>
  <si>
    <t>1530153408</t>
  </si>
  <si>
    <t>973515218</t>
  </si>
  <si>
    <t>2,5*3</t>
  </si>
  <si>
    <t>1761677565</t>
  </si>
  <si>
    <t>0,75*3</t>
  </si>
  <si>
    <t>-894227825</t>
  </si>
  <si>
    <t>2,25</t>
  </si>
  <si>
    <t>1414854886</t>
  </si>
  <si>
    <t>94035811</t>
  </si>
  <si>
    <t>-1124397785</t>
  </si>
  <si>
    <t>(1,15+2,3)*3</t>
  </si>
  <si>
    <t>854320968</t>
  </si>
  <si>
    <t>-880414229</t>
  </si>
  <si>
    <t>7,935+10,35*0,065</t>
  </si>
  <si>
    <t>8,608*1,1 'Přepočtené koeficientem množství</t>
  </si>
  <si>
    <t>1907244748</t>
  </si>
  <si>
    <t>1638880110</t>
  </si>
  <si>
    <t>-1086690167</t>
  </si>
  <si>
    <t>1058074603</t>
  </si>
  <si>
    <t>-477008822</t>
  </si>
  <si>
    <t>2,3*0,95*3"zábradlí</t>
  </si>
  <si>
    <t>-179466502</t>
  </si>
  <si>
    <t>-211404727</t>
  </si>
  <si>
    <t>17795913</t>
  </si>
  <si>
    <t>2146447436</t>
  </si>
  <si>
    <t>793132479</t>
  </si>
  <si>
    <t>18076G - Lodžie 2.10, 3.10, u m. č. 4.04 - 5,6 m2</t>
  </si>
  <si>
    <t>1937838550</t>
  </si>
  <si>
    <t>0,1*4,35</t>
  </si>
  <si>
    <t>2111752605</t>
  </si>
  <si>
    <t>2,6*(1,25*2+4,35)*4-1,5*1,5*3-0,8*2,3*3-2,3*1,5+14,318+4,785+2,219</t>
  </si>
  <si>
    <t>1543372248</t>
  </si>
  <si>
    <t>-1974040857</t>
  </si>
  <si>
    <t>-1902401487</t>
  </si>
  <si>
    <t>1,15*4,15*3</t>
  </si>
  <si>
    <t>1262855716</t>
  </si>
  <si>
    <t>14,318</t>
  </si>
  <si>
    <t>1677429044</t>
  </si>
  <si>
    <t>4,35*1,1</t>
  </si>
  <si>
    <t>-467234569</t>
  </si>
  <si>
    <t>4,785*1,02 'Přepočtené koeficientem množství</t>
  </si>
  <si>
    <t>1601560793</t>
  </si>
  <si>
    <t>2,6*(1,25*2+4,15)*2+2,2*(1,25*2+4,15)-(2,3*1,5+0,8*2,3*2+1,5*1,5*2)</t>
  </si>
  <si>
    <t>2,6*(4,35+1,15*2)-(1,5*1,5+0,8*2,3)"4.NP</t>
  </si>
  <si>
    <t>-348404994</t>
  </si>
  <si>
    <t>50,78*1,02 'Přepočtené koeficientem množství</t>
  </si>
  <si>
    <t>329467302</t>
  </si>
  <si>
    <t>4,35*0,17*3</t>
  </si>
  <si>
    <t>1830565342</t>
  </si>
  <si>
    <t>16,5397268424611*1,02 'Přepočtené koeficientem množství</t>
  </si>
  <si>
    <t>-755684971</t>
  </si>
  <si>
    <t>(1,25*2+4,35)*4</t>
  </si>
  <si>
    <t>1121488065</t>
  </si>
  <si>
    <t>26203735</t>
  </si>
  <si>
    <t>1,5*3+2,3"parapetní</t>
  </si>
  <si>
    <t>2,3+1,5*2+2,3*2*3+2,3*3"okenní začišťovací</t>
  </si>
  <si>
    <t>-1694678480</t>
  </si>
  <si>
    <t>6,8*1,05 'Přepočtené koeficientem množství</t>
  </si>
  <si>
    <t>-159963564</t>
  </si>
  <si>
    <t>808810467</t>
  </si>
  <si>
    <t>2,219+37,58+4,35+13,2</t>
  </si>
  <si>
    <t>-540753430</t>
  </si>
  <si>
    <t>5,6*2</t>
  </si>
  <si>
    <t>1220325865</t>
  </si>
  <si>
    <t>(4,35+2*1,25)*2</t>
  </si>
  <si>
    <t>-1673618921</t>
  </si>
  <si>
    <t>13,7*2</t>
  </si>
  <si>
    <t>1333893908</t>
  </si>
  <si>
    <t>4,4*9,9</t>
  </si>
  <si>
    <t>408566650</t>
  </si>
  <si>
    <t>43,56*60</t>
  </si>
  <si>
    <t>-1905710426</t>
  </si>
  <si>
    <t>1096119786</t>
  </si>
  <si>
    <t>4,15*1,15*2</t>
  </si>
  <si>
    <t>1332204075</t>
  </si>
  <si>
    <t>5,6*2*0,05</t>
  </si>
  <si>
    <t>-400906084</t>
  </si>
  <si>
    <t>-1800220526</t>
  </si>
  <si>
    <t>0,17*4,35*3"čela lodžií</t>
  </si>
  <si>
    <t>1,15*4,15*3"podhled</t>
  </si>
  <si>
    <t>14,318"fasáda</t>
  </si>
  <si>
    <t>1937071673</t>
  </si>
  <si>
    <t>sanace beton. desky - adhezní můstek PENECO KONTAKT, lokální sanace PREFATOP PLANO, jemná stěrka PREFATOP PLANO</t>
  </si>
  <si>
    <t>983752868</t>
  </si>
  <si>
    <t>5,6*3</t>
  </si>
  <si>
    <t>1206798193</t>
  </si>
  <si>
    <t>-192194601</t>
  </si>
  <si>
    <t>78012741</t>
  </si>
  <si>
    <t>178802321</t>
  </si>
  <si>
    <t>1379696622</t>
  </si>
  <si>
    <t>1213295275</t>
  </si>
  <si>
    <t>225146356</t>
  </si>
  <si>
    <t>4,35*1,25*2</t>
  </si>
  <si>
    <t>1816921835</t>
  </si>
  <si>
    <t>10,875*1,5 'Přepočtené koeficientem množství</t>
  </si>
  <si>
    <t>1223051319</t>
  </si>
  <si>
    <t>5,6*3"podhledy lodžie</t>
  </si>
  <si>
    <t>305842598</t>
  </si>
  <si>
    <t>16,8*0,118 'Přepočtené koeficientem množství</t>
  </si>
  <si>
    <t>-417887121</t>
  </si>
  <si>
    <t>1,15*4,15*2</t>
  </si>
  <si>
    <t>-114262589</t>
  </si>
  <si>
    <t>0,08*(1,15*2+4,35)*2</t>
  </si>
  <si>
    <t>1726476895</t>
  </si>
  <si>
    <t>-822514682</t>
  </si>
  <si>
    <t>4,35*1,25*2+0,05*(4,35+1,25*2)*2</t>
  </si>
  <si>
    <t>-69695624</t>
  </si>
  <si>
    <t>-527275994</t>
  </si>
  <si>
    <t>-603272458</t>
  </si>
  <si>
    <t>4,35*3</t>
  </si>
  <si>
    <t>-1293151560</t>
  </si>
  <si>
    <t>1,5*3+2,3</t>
  </si>
  <si>
    <t>673400844</t>
  </si>
  <si>
    <t>6,8</t>
  </si>
  <si>
    <t>1793071815</t>
  </si>
  <si>
    <t>13,05</t>
  </si>
  <si>
    <t>-1130734360</t>
  </si>
  <si>
    <t>-424177709</t>
  </si>
  <si>
    <t>(1,15+4,15)*2</t>
  </si>
  <si>
    <t>388684170</t>
  </si>
  <si>
    <t>-565940055</t>
  </si>
  <si>
    <t>9,545+10,6*0,065</t>
  </si>
  <si>
    <t>10,234*1,1 'Přepočtené koeficientem množství</t>
  </si>
  <si>
    <t>-231049802</t>
  </si>
  <si>
    <t>-1324069957</t>
  </si>
  <si>
    <t>-36042285</t>
  </si>
  <si>
    <t>-1239205979</t>
  </si>
  <si>
    <t>71788544</t>
  </si>
  <si>
    <t>4,15*0,95*2"zábradlí</t>
  </si>
  <si>
    <t>19422243</t>
  </si>
  <si>
    <t>7,885</t>
  </si>
  <si>
    <t>-140524675</t>
  </si>
  <si>
    <t>-1168931937</t>
  </si>
  <si>
    <t>-2037302982</t>
  </si>
  <si>
    <t>7,885"zábradlí</t>
  </si>
  <si>
    <t>1326037136</t>
  </si>
  <si>
    <t>18076H - Zastřešení balkonu</t>
  </si>
  <si>
    <t>-816078605</t>
  </si>
  <si>
    <t>1815248104</t>
  </si>
  <si>
    <t>1879974573</t>
  </si>
  <si>
    <t>55,32</t>
  </si>
  <si>
    <t>1785396619</t>
  </si>
  <si>
    <t>(13,89+8,82+15,13+8,31)*1,08/1000</t>
  </si>
  <si>
    <t>1455018r</t>
  </si>
  <si>
    <t>profil ocelový obdélníkový svařovaný 80x60x2mm</t>
  </si>
  <si>
    <t>1384677357</t>
  </si>
  <si>
    <t>5,39*1,08/1000</t>
  </si>
  <si>
    <t>13611282</t>
  </si>
  <si>
    <t>plech černý tlustý S 235 JR tl 80mm</t>
  </si>
  <si>
    <t>-1068707234</t>
  </si>
  <si>
    <t>3,79*1,08/1000</t>
  </si>
  <si>
    <t>1387193610</t>
  </si>
  <si>
    <t>1906482681</t>
  </si>
  <si>
    <t>-323919683</t>
  </si>
  <si>
    <t>0,05*4*(4,6+2,92+5,01+2,75)+2*(0,06+0,08)*1,15+0,15*0,2*2*2"kce přístřešek</t>
  </si>
  <si>
    <t>1953817174</t>
  </si>
  <si>
    <t>3,498</t>
  </si>
  <si>
    <t>2049720183</t>
  </si>
  <si>
    <t>229296472</t>
  </si>
  <si>
    <t>145599077</t>
  </si>
  <si>
    <t>1,3*(1,47+2,6+0,65*2)</t>
  </si>
  <si>
    <t>-1095495697</t>
  </si>
  <si>
    <t>18076I - Vedlejší rozpočtové náklady</t>
  </si>
  <si>
    <t>1902508725</t>
  </si>
  <si>
    <t>1540933507</t>
  </si>
  <si>
    <t>-2007444443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</si>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</sst>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7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0" fillId="5" borderId="8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right"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8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7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right" vertical="center"/>
    </xf>
    <xf numFmtId="0" fontId="3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3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 applyProtection="1">
      <alignment horizontal="center" vertical="center" wrapText="1"/>
      <protection locked="0"/>
    </xf>
    <xf numFmtId="0" fontId="20" fillId="5" borderId="19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3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3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3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3" fillId="3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0" fillId="3" borderId="23" xfId="0" applyNumberFormat="1" applyFont="1" applyFill="1" applyBorder="1" applyAlignment="1" applyProtection="1">
      <alignment vertical="center"/>
      <protection locked="0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1" fillId="3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166" fontId="1" fillId="0" borderId="22" xfId="0" applyNumberFormat="1" applyFont="1" applyBorder="1" applyAlignment="1">
      <alignment vertical="center"/>
    </xf>
    <xf numFmtId="0" fontId="33" fillId="3" borderId="20" xfId="0" applyFont="1" applyFill="1" applyBorder="1" applyAlignment="1" applyProtection="1">
      <alignment horizontal="left" vertical="center"/>
      <protection locked="0"/>
    </xf>
    <xf numFmtId="0" fontId="33" fillId="0" borderId="21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 s="16" t="s">
        <v>6</v>
      </c>
      <c r="BS2" s="17" t="s">
        <v>7</v>
      </c>
      <c r="BT2" s="17" t="s">
        <v>8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ht="24.96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ht="12" customHeight="1">
      <c r="B5" s="20"/>
      <c r="D5" s="24" t="s">
        <v>14</v>
      </c>
      <c r="K5" s="17" t="s">
        <v>15</v>
      </c>
      <c r="AR5" s="20"/>
      <c r="BE5" s="25" t="s">
        <v>16</v>
      </c>
      <c r="BS5" s="17" t="s">
        <v>7</v>
      </c>
    </row>
    <row r="6" ht="36.96" customHeight="1">
      <c r="B6" s="20"/>
      <c r="D6" s="26" t="s">
        <v>17</v>
      </c>
      <c r="K6" s="27" t="s">
        <v>18</v>
      </c>
      <c r="AR6" s="20"/>
      <c r="BE6" s="28"/>
      <c r="BS6" s="17" t="s">
        <v>7</v>
      </c>
    </row>
    <row r="7" ht="12" customHeight="1">
      <c r="B7" s="20"/>
      <c r="D7" s="29" t="s">
        <v>19</v>
      </c>
      <c r="K7" s="17" t="s">
        <v>3</v>
      </c>
      <c r="AK7" s="29" t="s">
        <v>20</v>
      </c>
      <c r="AN7" s="17" t="s">
        <v>3</v>
      </c>
      <c r="AR7" s="20"/>
      <c r="BE7" s="28"/>
      <c r="BS7" s="17" t="s">
        <v>7</v>
      </c>
    </row>
    <row r="8" ht="12" customHeight="1">
      <c r="B8" s="20"/>
      <c r="D8" s="29" t="s">
        <v>21</v>
      </c>
      <c r="K8" s="17" t="s">
        <v>22</v>
      </c>
      <c r="AK8" s="29" t="s">
        <v>23</v>
      </c>
      <c r="AN8" s="30" t="s">
        <v>24</v>
      </c>
      <c r="AR8" s="20"/>
      <c r="BE8" s="28"/>
      <c r="BS8" s="17" t="s">
        <v>7</v>
      </c>
    </row>
    <row r="9" ht="14.4" customHeight="1">
      <c r="B9" s="20"/>
      <c r="AR9" s="20"/>
      <c r="BE9" s="28"/>
      <c r="BS9" s="17" t="s">
        <v>7</v>
      </c>
    </row>
    <row r="10" ht="12" customHeight="1">
      <c r="B10" s="20"/>
      <c r="D10" s="29" t="s">
        <v>25</v>
      </c>
      <c r="AK10" s="29" t="s">
        <v>26</v>
      </c>
      <c r="AN10" s="17" t="s">
        <v>3</v>
      </c>
      <c r="AR10" s="20"/>
      <c r="BE10" s="28"/>
      <c r="BS10" s="17" t="s">
        <v>7</v>
      </c>
    </row>
    <row r="11" ht="18.48" customHeight="1">
      <c r="B11" s="20"/>
      <c r="E11" s="17" t="s">
        <v>27</v>
      </c>
      <c r="AK11" s="29" t="s">
        <v>28</v>
      </c>
      <c r="AN11" s="17" t="s">
        <v>3</v>
      </c>
      <c r="AR11" s="20"/>
      <c r="BE11" s="28"/>
      <c r="BS11" s="17" t="s">
        <v>7</v>
      </c>
    </row>
    <row r="12" ht="6.96" customHeight="1">
      <c r="B12" s="20"/>
      <c r="AR12" s="20"/>
      <c r="BE12" s="28"/>
      <c r="BS12" s="17" t="s">
        <v>7</v>
      </c>
    </row>
    <row r="13" ht="12" customHeight="1">
      <c r="B13" s="20"/>
      <c r="D13" s="29" t="s">
        <v>29</v>
      </c>
      <c r="AK13" s="29" t="s">
        <v>26</v>
      </c>
      <c r="AN13" s="31" t="s">
        <v>30</v>
      </c>
      <c r="AR13" s="20"/>
      <c r="BE13" s="28"/>
      <c r="BS13" s="17" t="s">
        <v>7</v>
      </c>
    </row>
    <row r="14">
      <c r="B14" s="20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N14" s="31" t="s">
        <v>30</v>
      </c>
      <c r="AR14" s="20"/>
      <c r="BE14" s="28"/>
      <c r="BS14" s="17" t="s">
        <v>7</v>
      </c>
    </row>
    <row r="15" ht="6.96" customHeight="1">
      <c r="B15" s="20"/>
      <c r="AR15" s="20"/>
      <c r="BE15" s="28"/>
      <c r="BS15" s="17" t="s">
        <v>4</v>
      </c>
    </row>
    <row r="16" ht="12" customHeight="1">
      <c r="B16" s="20"/>
      <c r="D16" s="29" t="s">
        <v>31</v>
      </c>
      <c r="AK16" s="29" t="s">
        <v>26</v>
      </c>
      <c r="AN16" s="17" t="s">
        <v>32</v>
      </c>
      <c r="AR16" s="20"/>
      <c r="BE16" s="28"/>
      <c r="BS16" s="17" t="s">
        <v>4</v>
      </c>
    </row>
    <row r="17" ht="18.48" customHeight="1">
      <c r="B17" s="20"/>
      <c r="E17" s="17" t="s">
        <v>33</v>
      </c>
      <c r="AK17" s="29" t="s">
        <v>28</v>
      </c>
      <c r="AN17" s="17" t="s">
        <v>34</v>
      </c>
      <c r="AR17" s="20"/>
      <c r="BE17" s="28"/>
      <c r="BS17" s="17" t="s">
        <v>35</v>
      </c>
    </row>
    <row r="18" ht="6.96" customHeight="1">
      <c r="B18" s="20"/>
      <c r="AR18" s="20"/>
      <c r="BE18" s="28"/>
      <c r="BS18" s="17" t="s">
        <v>7</v>
      </c>
    </row>
    <row r="19" ht="12" customHeight="1">
      <c r="B19" s="20"/>
      <c r="D19" s="29" t="s">
        <v>36</v>
      </c>
      <c r="AK19" s="29" t="s">
        <v>26</v>
      </c>
      <c r="AN19" s="17" t="s">
        <v>32</v>
      </c>
      <c r="AR19" s="20"/>
      <c r="BE19" s="28"/>
      <c r="BS19" s="17" t="s">
        <v>7</v>
      </c>
    </row>
    <row r="20" ht="18.48" customHeight="1">
      <c r="B20" s="20"/>
      <c r="E20" s="17" t="s">
        <v>33</v>
      </c>
      <c r="AK20" s="29" t="s">
        <v>28</v>
      </c>
      <c r="AN20" s="17" t="s">
        <v>34</v>
      </c>
      <c r="AR20" s="20"/>
      <c r="BE20" s="28"/>
      <c r="BS20" s="17" t="s">
        <v>4</v>
      </c>
    </row>
    <row r="21" ht="6.96" customHeight="1">
      <c r="B21" s="20"/>
      <c r="AR21" s="20"/>
      <c r="BE21" s="28"/>
    </row>
    <row r="22" ht="12" customHeight="1">
      <c r="B22" s="20"/>
      <c r="D22" s="29" t="s">
        <v>37</v>
      </c>
      <c r="AR22" s="20"/>
      <c r="BE22" s="28"/>
    </row>
    <row r="23" ht="45" customHeight="1">
      <c r="B23" s="20"/>
      <c r="E23" s="33" t="s">
        <v>38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20"/>
      <c r="BE23" s="28"/>
    </row>
    <row r="24" ht="6.96" customHeight="1">
      <c r="B24" s="20"/>
      <c r="AR24" s="20"/>
      <c r="BE24" s="28"/>
    </row>
    <row r="25" ht="6.96" customHeight="1">
      <c r="B25" s="20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20"/>
      <c r="BE25" s="28"/>
    </row>
    <row r="26" s="1" customFormat="1" ht="25.92" customHeight="1">
      <c r="B26" s="35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R26" s="35"/>
      <c r="BE26" s="28"/>
    </row>
    <row r="27" s="1" customFormat="1" ht="6.96" customHeight="1">
      <c r="B27" s="35"/>
      <c r="AR27" s="35"/>
      <c r="BE27" s="28"/>
    </row>
    <row r="28" s="1" customFormat="1">
      <c r="B28" s="35"/>
      <c r="L28" s="39" t="s">
        <v>40</v>
      </c>
      <c r="M28" s="39"/>
      <c r="N28" s="39"/>
      <c r="O28" s="39"/>
      <c r="P28" s="39"/>
      <c r="W28" s="39" t="s">
        <v>41</v>
      </c>
      <c r="X28" s="39"/>
      <c r="Y28" s="39"/>
      <c r="Z28" s="39"/>
      <c r="AA28" s="39"/>
      <c r="AB28" s="39"/>
      <c r="AC28" s="39"/>
      <c r="AD28" s="39"/>
      <c r="AE28" s="39"/>
      <c r="AK28" s="39" t="s">
        <v>42</v>
      </c>
      <c r="AL28" s="39"/>
      <c r="AM28" s="39"/>
      <c r="AN28" s="39"/>
      <c r="AO28" s="39"/>
      <c r="AR28" s="35"/>
      <c r="BE28" s="28"/>
    </row>
    <row r="29" s="2" customFormat="1" ht="14.4" customHeight="1">
      <c r="B29" s="40"/>
      <c r="D29" s="29" t="s">
        <v>43</v>
      </c>
      <c r="F29" s="29" t="s">
        <v>44</v>
      </c>
      <c r="L29" s="41">
        <v>0.20999999999999999</v>
      </c>
      <c r="M29" s="2"/>
      <c r="N29" s="2"/>
      <c r="O29" s="2"/>
      <c r="P29" s="2"/>
      <c r="W29" s="42">
        <f>ROUND(AZ54, 2)</f>
        <v>0</v>
      </c>
      <c r="X29" s="2"/>
      <c r="Y29" s="2"/>
      <c r="Z29" s="2"/>
      <c r="AA29" s="2"/>
      <c r="AB29" s="2"/>
      <c r="AC29" s="2"/>
      <c r="AD29" s="2"/>
      <c r="AE29" s="2"/>
      <c r="AK29" s="42">
        <f>ROUND(AV54, 2)</f>
        <v>0</v>
      </c>
      <c r="AL29" s="2"/>
      <c r="AM29" s="2"/>
      <c r="AN29" s="2"/>
      <c r="AO29" s="2"/>
      <c r="AR29" s="40"/>
      <c r="BE29" s="28"/>
    </row>
    <row r="30" s="2" customFormat="1" ht="14.4" customHeight="1">
      <c r="B30" s="40"/>
      <c r="F30" s="29" t="s">
        <v>45</v>
      </c>
      <c r="L30" s="41">
        <v>0.14999999999999999</v>
      </c>
      <c r="M30" s="2"/>
      <c r="N30" s="2"/>
      <c r="O30" s="2"/>
      <c r="P30" s="2"/>
      <c r="W30" s="42">
        <f>ROUND(BA54, 2)</f>
        <v>0</v>
      </c>
      <c r="X30" s="2"/>
      <c r="Y30" s="2"/>
      <c r="Z30" s="2"/>
      <c r="AA30" s="2"/>
      <c r="AB30" s="2"/>
      <c r="AC30" s="2"/>
      <c r="AD30" s="2"/>
      <c r="AE30" s="2"/>
      <c r="AK30" s="42">
        <f>ROUND(AW54, 2)</f>
        <v>0</v>
      </c>
      <c r="AL30" s="2"/>
      <c r="AM30" s="2"/>
      <c r="AN30" s="2"/>
      <c r="AO30" s="2"/>
      <c r="AR30" s="40"/>
      <c r="BE30" s="28"/>
    </row>
    <row r="31" hidden="1" s="2" customFormat="1" ht="14.4" customHeight="1">
      <c r="B31" s="40"/>
      <c r="F31" s="29" t="s">
        <v>46</v>
      </c>
      <c r="L31" s="41">
        <v>0.20999999999999999</v>
      </c>
      <c r="M31" s="2"/>
      <c r="N31" s="2"/>
      <c r="O31" s="2"/>
      <c r="P31" s="2"/>
      <c r="W31" s="42">
        <f>ROUND(BB54, 2)</f>
        <v>0</v>
      </c>
      <c r="X31" s="2"/>
      <c r="Y31" s="2"/>
      <c r="Z31" s="2"/>
      <c r="AA31" s="2"/>
      <c r="AB31" s="2"/>
      <c r="AC31" s="2"/>
      <c r="AD31" s="2"/>
      <c r="AE31" s="2"/>
      <c r="AK31" s="42">
        <v>0</v>
      </c>
      <c r="AL31" s="2"/>
      <c r="AM31" s="2"/>
      <c r="AN31" s="2"/>
      <c r="AO31" s="2"/>
      <c r="AR31" s="40"/>
      <c r="BE31" s="28"/>
    </row>
    <row r="32" hidden="1" s="2" customFormat="1" ht="14.4" customHeight="1">
      <c r="B32" s="40"/>
      <c r="F32" s="29" t="s">
        <v>47</v>
      </c>
      <c r="L32" s="41">
        <v>0.14999999999999999</v>
      </c>
      <c r="M32" s="2"/>
      <c r="N32" s="2"/>
      <c r="O32" s="2"/>
      <c r="P32" s="2"/>
      <c r="W32" s="42">
        <f>ROUND(BC54, 2)</f>
        <v>0</v>
      </c>
      <c r="X32" s="2"/>
      <c r="Y32" s="2"/>
      <c r="Z32" s="2"/>
      <c r="AA32" s="2"/>
      <c r="AB32" s="2"/>
      <c r="AC32" s="2"/>
      <c r="AD32" s="2"/>
      <c r="AE32" s="2"/>
      <c r="AK32" s="42">
        <v>0</v>
      </c>
      <c r="AL32" s="2"/>
      <c r="AM32" s="2"/>
      <c r="AN32" s="2"/>
      <c r="AO32" s="2"/>
      <c r="AR32" s="40"/>
      <c r="BE32" s="28"/>
    </row>
    <row r="33" hidden="1" s="2" customFormat="1" ht="14.4" customHeight="1">
      <c r="B33" s="40"/>
      <c r="F33" s="29" t="s">
        <v>48</v>
      </c>
      <c r="L33" s="41">
        <v>0</v>
      </c>
      <c r="M33" s="2"/>
      <c r="N33" s="2"/>
      <c r="O33" s="2"/>
      <c r="P33" s="2"/>
      <c r="W33" s="42">
        <f>ROUND(BD54, 2)</f>
        <v>0</v>
      </c>
      <c r="X33" s="2"/>
      <c r="Y33" s="2"/>
      <c r="Z33" s="2"/>
      <c r="AA33" s="2"/>
      <c r="AB33" s="2"/>
      <c r="AC33" s="2"/>
      <c r="AD33" s="2"/>
      <c r="AE33" s="2"/>
      <c r="AK33" s="42">
        <v>0</v>
      </c>
      <c r="AL33" s="2"/>
      <c r="AM33" s="2"/>
      <c r="AN33" s="2"/>
      <c r="AO33" s="2"/>
      <c r="AR33" s="40"/>
    </row>
    <row r="34" s="1" customFormat="1" ht="6.96" customHeight="1">
      <c r="B34" s="35"/>
      <c r="AR34" s="35"/>
    </row>
    <row r="35" s="1" customFormat="1" ht="25.92" customHeight="1">
      <c r="B35" s="35"/>
      <c r="C35" s="43"/>
      <c r="D35" s="44" t="s">
        <v>49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50</v>
      </c>
      <c r="U35" s="45"/>
      <c r="V35" s="45"/>
      <c r="W35" s="45"/>
      <c r="X35" s="47" t="s">
        <v>51</v>
      </c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8">
        <f>SUM(AK26:AK33)</f>
        <v>0</v>
      </c>
      <c r="AL35" s="45"/>
      <c r="AM35" s="45"/>
      <c r="AN35" s="45"/>
      <c r="AO35" s="49"/>
      <c r="AP35" s="43"/>
      <c r="AQ35" s="43"/>
      <c r="AR35" s="35"/>
    </row>
    <row r="36" s="1" customFormat="1" ht="6.96" customHeight="1">
      <c r="B36" s="35"/>
      <c r="AR36" s="35"/>
    </row>
    <row r="37" s="1" customFormat="1" ht="6.96" customHeight="1"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35"/>
    </row>
    <row r="41" s="1" customFormat="1" ht="6.96" customHeight="1"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35"/>
    </row>
    <row r="42" s="1" customFormat="1" ht="24.96" customHeight="1">
      <c r="B42" s="35"/>
      <c r="C42" s="21" t="s">
        <v>52</v>
      </c>
      <c r="AR42" s="35"/>
    </row>
    <row r="43" s="1" customFormat="1" ht="6.96" customHeight="1">
      <c r="B43" s="35"/>
      <c r="AR43" s="35"/>
    </row>
    <row r="44" s="1" customFormat="1" ht="12" customHeight="1">
      <c r="B44" s="35"/>
      <c r="C44" s="29" t="s">
        <v>14</v>
      </c>
      <c r="L44" s="1" t="str">
        <f>K5</f>
        <v>18076</v>
      </c>
      <c r="AR44" s="35"/>
    </row>
    <row r="45" s="3" customFormat="1" ht="36.96" customHeight="1">
      <c r="B45" s="54"/>
      <c r="C45" s="55" t="s">
        <v>17</v>
      </c>
      <c r="L45" s="56" t="str">
        <f>K6</f>
        <v>STAVEBNÍ ÚPRAVY OBJEKTU TOVÁRNÍ 44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R45" s="54"/>
    </row>
    <row r="46" s="1" customFormat="1" ht="6.96" customHeight="1">
      <c r="B46" s="35"/>
      <c r="AR46" s="35"/>
    </row>
    <row r="47" s="1" customFormat="1" ht="12" customHeight="1">
      <c r="B47" s="35"/>
      <c r="C47" s="29" t="s">
        <v>21</v>
      </c>
      <c r="L47" s="57" t="str">
        <f>IF(K8="","",K8)</f>
        <v>Kolín, Tovární 44</v>
      </c>
      <c r="AI47" s="29" t="s">
        <v>23</v>
      </c>
      <c r="AM47" s="58" t="str">
        <f>IF(AN8= "","",AN8)</f>
        <v>12. 12. 2018</v>
      </c>
      <c r="AN47" s="58"/>
      <c r="AR47" s="35"/>
    </row>
    <row r="48" s="1" customFormat="1" ht="6.96" customHeight="1">
      <c r="B48" s="35"/>
      <c r="AR48" s="35"/>
    </row>
    <row r="49" s="1" customFormat="1" ht="24.9" customHeight="1">
      <c r="B49" s="35"/>
      <c r="C49" s="29" t="s">
        <v>25</v>
      </c>
      <c r="L49" s="1" t="str">
        <f>IF(E11= "","",E11)</f>
        <v>Město Kolín, Karlovo náměstí 78, Kolín I</v>
      </c>
      <c r="AI49" s="29" t="s">
        <v>31</v>
      </c>
      <c r="AM49" s="7" t="str">
        <f>IF(E17="","",E17)</f>
        <v>AZ PROJECT s.r.o., Plynárenská 830, Kolín IV</v>
      </c>
      <c r="AN49" s="1"/>
      <c r="AO49" s="1"/>
      <c r="AP49" s="1"/>
      <c r="AR49" s="35"/>
      <c r="AS49" s="59" t="s">
        <v>53</v>
      </c>
      <c r="AT49" s="60"/>
      <c r="AU49" s="61"/>
      <c r="AV49" s="61"/>
      <c r="AW49" s="61"/>
      <c r="AX49" s="61"/>
      <c r="AY49" s="61"/>
      <c r="AZ49" s="61"/>
      <c r="BA49" s="61"/>
      <c r="BB49" s="61"/>
      <c r="BC49" s="61"/>
      <c r="BD49" s="62"/>
    </row>
    <row r="50" s="1" customFormat="1" ht="24.9" customHeight="1">
      <c r="B50" s="35"/>
      <c r="C50" s="29" t="s">
        <v>29</v>
      </c>
      <c r="L50" s="1" t="str">
        <f>IF(E14= "Vyplň údaj","",E14)</f>
        <v/>
      </c>
      <c r="AI50" s="29" t="s">
        <v>36</v>
      </c>
      <c r="AM50" s="7" t="str">
        <f>IF(E20="","",E20)</f>
        <v>AZ PROJECT s.r.o., Plynárenská 830, Kolín IV</v>
      </c>
      <c r="AN50" s="1"/>
      <c r="AO50" s="1"/>
      <c r="AP50" s="1"/>
      <c r="AR50" s="35"/>
      <c r="AS50" s="63"/>
      <c r="AT50" s="64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="1" customFormat="1" ht="10.8" customHeight="1">
      <c r="B51" s="35"/>
      <c r="AR51" s="35"/>
      <c r="AS51" s="63"/>
      <c r="AT51" s="64"/>
      <c r="AU51" s="65"/>
      <c r="AV51" s="65"/>
      <c r="AW51" s="65"/>
      <c r="AX51" s="65"/>
      <c r="AY51" s="65"/>
      <c r="AZ51" s="65"/>
      <c r="BA51" s="65"/>
      <c r="BB51" s="65"/>
      <c r="BC51" s="65"/>
      <c r="BD51" s="66"/>
    </row>
    <row r="52" s="1" customFormat="1" ht="29.28" customHeight="1">
      <c r="B52" s="35"/>
      <c r="C52" s="67" t="s">
        <v>54</v>
      </c>
      <c r="D52" s="68"/>
      <c r="E52" s="68"/>
      <c r="F52" s="68"/>
      <c r="G52" s="68"/>
      <c r="H52" s="69"/>
      <c r="I52" s="70" t="s">
        <v>55</v>
      </c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71" t="s">
        <v>56</v>
      </c>
      <c r="AH52" s="68"/>
      <c r="AI52" s="68"/>
      <c r="AJ52" s="68"/>
      <c r="AK52" s="68"/>
      <c r="AL52" s="68"/>
      <c r="AM52" s="68"/>
      <c r="AN52" s="70" t="s">
        <v>57</v>
      </c>
      <c r="AO52" s="68"/>
      <c r="AP52" s="68"/>
      <c r="AQ52" s="72" t="s">
        <v>58</v>
      </c>
      <c r="AR52" s="35"/>
      <c r="AS52" s="73" t="s">
        <v>59</v>
      </c>
      <c r="AT52" s="74" t="s">
        <v>60</v>
      </c>
      <c r="AU52" s="74" t="s">
        <v>61</v>
      </c>
      <c r="AV52" s="74" t="s">
        <v>62</v>
      </c>
      <c r="AW52" s="74" t="s">
        <v>63</v>
      </c>
      <c r="AX52" s="74" t="s">
        <v>64</v>
      </c>
      <c r="AY52" s="74" t="s">
        <v>65</v>
      </c>
      <c r="AZ52" s="74" t="s">
        <v>66</v>
      </c>
      <c r="BA52" s="74" t="s">
        <v>67</v>
      </c>
      <c r="BB52" s="74" t="s">
        <v>68</v>
      </c>
      <c r="BC52" s="74" t="s">
        <v>69</v>
      </c>
      <c r="BD52" s="75" t="s">
        <v>70</v>
      </c>
    </row>
    <row r="53" s="1" customFormat="1" ht="10.8" customHeight="1">
      <c r="B53" s="35"/>
      <c r="AR53" s="35"/>
      <c r="AS53" s="76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</row>
    <row r="54" s="4" customFormat="1" ht="32.4" customHeight="1">
      <c r="B54" s="77"/>
      <c r="C54" s="78" t="s">
        <v>71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80">
        <f>ROUND(AG55+AG59,2)</f>
        <v>0</v>
      </c>
      <c r="AH54" s="80"/>
      <c r="AI54" s="80"/>
      <c r="AJ54" s="80"/>
      <c r="AK54" s="80"/>
      <c r="AL54" s="80"/>
      <c r="AM54" s="80"/>
      <c r="AN54" s="81">
        <f>SUM(AG54,AT54)</f>
        <v>0</v>
      </c>
      <c r="AO54" s="81"/>
      <c r="AP54" s="81"/>
      <c r="AQ54" s="82" t="s">
        <v>3</v>
      </c>
      <c r="AR54" s="77"/>
      <c r="AS54" s="83">
        <f>ROUND(AS55+AS59,2)</f>
        <v>0</v>
      </c>
      <c r="AT54" s="84">
        <f>ROUND(SUM(AV54:AW54),2)</f>
        <v>0</v>
      </c>
      <c r="AU54" s="85">
        <f>ROUND(AU55+AU59,5)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ROUND(AZ55+AZ59,2)</f>
        <v>0</v>
      </c>
      <c r="BA54" s="84">
        <f>ROUND(BA55+BA59,2)</f>
        <v>0</v>
      </c>
      <c r="BB54" s="84">
        <f>ROUND(BB55+BB59,2)</f>
        <v>0</v>
      </c>
      <c r="BC54" s="84">
        <f>ROUND(BC55+BC59,2)</f>
        <v>0</v>
      </c>
      <c r="BD54" s="86">
        <f>ROUND(BD55+BD59,2)</f>
        <v>0</v>
      </c>
      <c r="BS54" s="87" t="s">
        <v>72</v>
      </c>
      <c r="BT54" s="87" t="s">
        <v>73</v>
      </c>
      <c r="BU54" s="88" t="s">
        <v>74</v>
      </c>
      <c r="BV54" s="87" t="s">
        <v>75</v>
      </c>
      <c r="BW54" s="87" t="s">
        <v>5</v>
      </c>
      <c r="BX54" s="87" t="s">
        <v>76</v>
      </c>
      <c r="CL54" s="87" t="s">
        <v>3</v>
      </c>
    </row>
    <row r="55" s="5" customFormat="1" ht="27" customHeight="1">
      <c r="B55" s="89"/>
      <c r="C55" s="90"/>
      <c r="D55" s="91" t="s">
        <v>77</v>
      </c>
      <c r="E55" s="91"/>
      <c r="F55" s="91"/>
      <c r="G55" s="91"/>
      <c r="H55" s="91"/>
      <c r="I55" s="92"/>
      <c r="J55" s="91" t="s">
        <v>78</v>
      </c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3">
        <f>ROUND(SUM(AG56:AG58),2)</f>
        <v>0</v>
      </c>
      <c r="AH55" s="92"/>
      <c r="AI55" s="92"/>
      <c r="AJ55" s="92"/>
      <c r="AK55" s="92"/>
      <c r="AL55" s="92"/>
      <c r="AM55" s="92"/>
      <c r="AN55" s="94">
        <f>SUM(AG55,AT55)</f>
        <v>0</v>
      </c>
      <c r="AO55" s="92"/>
      <c r="AP55" s="92"/>
      <c r="AQ55" s="95" t="s">
        <v>79</v>
      </c>
      <c r="AR55" s="89"/>
      <c r="AS55" s="96">
        <f>ROUND(SUM(AS56:AS58),2)</f>
        <v>0</v>
      </c>
      <c r="AT55" s="97">
        <f>ROUND(SUM(AV55:AW55),2)</f>
        <v>0</v>
      </c>
      <c r="AU55" s="98">
        <f>ROUND(SUM(AU56:AU58),5)</f>
        <v>0</v>
      </c>
      <c r="AV55" s="97">
        <f>ROUND(AZ55*L29,2)</f>
        <v>0</v>
      </c>
      <c r="AW55" s="97">
        <f>ROUND(BA55*L30,2)</f>
        <v>0</v>
      </c>
      <c r="AX55" s="97">
        <f>ROUND(BB55*L29,2)</f>
        <v>0</v>
      </c>
      <c r="AY55" s="97">
        <f>ROUND(BC55*L30,2)</f>
        <v>0</v>
      </c>
      <c r="AZ55" s="97">
        <f>ROUND(SUM(AZ56:AZ58),2)</f>
        <v>0</v>
      </c>
      <c r="BA55" s="97">
        <f>ROUND(SUM(BA56:BA58),2)</f>
        <v>0</v>
      </c>
      <c r="BB55" s="97">
        <f>ROUND(SUM(BB56:BB58),2)</f>
        <v>0</v>
      </c>
      <c r="BC55" s="97">
        <f>ROUND(SUM(BC56:BC58),2)</f>
        <v>0</v>
      </c>
      <c r="BD55" s="99">
        <f>ROUND(SUM(BD56:BD58),2)</f>
        <v>0</v>
      </c>
      <c r="BS55" s="100" t="s">
        <v>72</v>
      </c>
      <c r="BT55" s="100" t="s">
        <v>80</v>
      </c>
      <c r="BU55" s="100" t="s">
        <v>74</v>
      </c>
      <c r="BV55" s="100" t="s">
        <v>75</v>
      </c>
      <c r="BW55" s="100" t="s">
        <v>81</v>
      </c>
      <c r="BX55" s="100" t="s">
        <v>5</v>
      </c>
      <c r="CL55" s="100" t="s">
        <v>3</v>
      </c>
      <c r="CM55" s="100" t="s">
        <v>80</v>
      </c>
    </row>
    <row r="56" s="6" customFormat="1" ht="25.5" customHeight="1">
      <c r="A56" s="101" t="s">
        <v>82</v>
      </c>
      <c r="B56" s="102"/>
      <c r="C56" s="9"/>
      <c r="D56" s="9"/>
      <c r="E56" s="103" t="s">
        <v>15</v>
      </c>
      <c r="F56" s="103"/>
      <c r="G56" s="103"/>
      <c r="H56" s="103"/>
      <c r="I56" s="103"/>
      <c r="J56" s="9"/>
      <c r="K56" s="103" t="s">
        <v>78</v>
      </c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4">
        <f>'18076 - STAVEBNÍ ÚPRAVY O...'!J32</f>
        <v>0</v>
      </c>
      <c r="AH56" s="9"/>
      <c r="AI56" s="9"/>
      <c r="AJ56" s="9"/>
      <c r="AK56" s="9"/>
      <c r="AL56" s="9"/>
      <c r="AM56" s="9"/>
      <c r="AN56" s="104">
        <f>SUM(AG56,AT56)</f>
        <v>0</v>
      </c>
      <c r="AO56" s="9"/>
      <c r="AP56" s="9"/>
      <c r="AQ56" s="105" t="s">
        <v>83</v>
      </c>
      <c r="AR56" s="102"/>
      <c r="AS56" s="106">
        <v>0</v>
      </c>
      <c r="AT56" s="107">
        <f>ROUND(SUM(AV56:AW56),2)</f>
        <v>0</v>
      </c>
      <c r="AU56" s="108">
        <f>'18076 - STAVEBNÍ ÚPRAVY O...'!P103</f>
        <v>0</v>
      </c>
      <c r="AV56" s="107">
        <f>'18076 - STAVEBNÍ ÚPRAVY O...'!J35</f>
        <v>0</v>
      </c>
      <c r="AW56" s="107">
        <f>'18076 - STAVEBNÍ ÚPRAVY O...'!J36</f>
        <v>0</v>
      </c>
      <c r="AX56" s="107">
        <f>'18076 - STAVEBNÍ ÚPRAVY O...'!J37</f>
        <v>0</v>
      </c>
      <c r="AY56" s="107">
        <f>'18076 - STAVEBNÍ ÚPRAVY O...'!J38</f>
        <v>0</v>
      </c>
      <c r="AZ56" s="107">
        <f>'18076 - STAVEBNÍ ÚPRAVY O...'!F35</f>
        <v>0</v>
      </c>
      <c r="BA56" s="107">
        <f>'18076 - STAVEBNÍ ÚPRAVY O...'!F36</f>
        <v>0</v>
      </c>
      <c r="BB56" s="107">
        <f>'18076 - STAVEBNÍ ÚPRAVY O...'!F37</f>
        <v>0</v>
      </c>
      <c r="BC56" s="107">
        <f>'18076 - STAVEBNÍ ÚPRAVY O...'!F38</f>
        <v>0</v>
      </c>
      <c r="BD56" s="109">
        <f>'18076 - STAVEBNÍ ÚPRAVY O...'!F39</f>
        <v>0</v>
      </c>
      <c r="BT56" s="110" t="s">
        <v>84</v>
      </c>
      <c r="BV56" s="110" t="s">
        <v>75</v>
      </c>
      <c r="BW56" s="110" t="s">
        <v>85</v>
      </c>
      <c r="BX56" s="110" t="s">
        <v>81</v>
      </c>
      <c r="CL56" s="110" t="s">
        <v>3</v>
      </c>
    </row>
    <row r="57" s="6" customFormat="1" ht="16.5" customHeight="1">
      <c r="A57" s="101" t="s">
        <v>82</v>
      </c>
      <c r="B57" s="102"/>
      <c r="C57" s="9"/>
      <c r="D57" s="9"/>
      <c r="E57" s="103" t="s">
        <v>86</v>
      </c>
      <c r="F57" s="103"/>
      <c r="G57" s="103"/>
      <c r="H57" s="103"/>
      <c r="I57" s="103"/>
      <c r="J57" s="9"/>
      <c r="K57" s="103" t="s">
        <v>87</v>
      </c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4">
        <f>'18076b - HROMOSVOD - 1. E...'!J32</f>
        <v>0</v>
      </c>
      <c r="AH57" s="9"/>
      <c r="AI57" s="9"/>
      <c r="AJ57" s="9"/>
      <c r="AK57" s="9"/>
      <c r="AL57" s="9"/>
      <c r="AM57" s="9"/>
      <c r="AN57" s="104">
        <f>SUM(AG57,AT57)</f>
        <v>0</v>
      </c>
      <c r="AO57" s="9"/>
      <c r="AP57" s="9"/>
      <c r="AQ57" s="105" t="s">
        <v>83</v>
      </c>
      <c r="AR57" s="102"/>
      <c r="AS57" s="106">
        <v>0</v>
      </c>
      <c r="AT57" s="107">
        <f>ROUND(SUM(AV57:AW57),2)</f>
        <v>0</v>
      </c>
      <c r="AU57" s="108">
        <f>'18076b - HROMOSVOD - 1. E...'!P87</f>
        <v>0</v>
      </c>
      <c r="AV57" s="107">
        <f>'18076b - HROMOSVOD - 1. E...'!J35</f>
        <v>0</v>
      </c>
      <c r="AW57" s="107">
        <f>'18076b - HROMOSVOD - 1. E...'!J36</f>
        <v>0</v>
      </c>
      <c r="AX57" s="107">
        <f>'18076b - HROMOSVOD - 1. E...'!J37</f>
        <v>0</v>
      </c>
      <c r="AY57" s="107">
        <f>'18076b - HROMOSVOD - 1. E...'!J38</f>
        <v>0</v>
      </c>
      <c r="AZ57" s="107">
        <f>'18076b - HROMOSVOD - 1. E...'!F35</f>
        <v>0</v>
      </c>
      <c r="BA57" s="107">
        <f>'18076b - HROMOSVOD - 1. E...'!F36</f>
        <v>0</v>
      </c>
      <c r="BB57" s="107">
        <f>'18076b - HROMOSVOD - 1. E...'!F37</f>
        <v>0</v>
      </c>
      <c r="BC57" s="107">
        <f>'18076b - HROMOSVOD - 1. E...'!F38</f>
        <v>0</v>
      </c>
      <c r="BD57" s="109">
        <f>'18076b - HROMOSVOD - 1. E...'!F39</f>
        <v>0</v>
      </c>
      <c r="BT57" s="110" t="s">
        <v>84</v>
      </c>
      <c r="BV57" s="110" t="s">
        <v>75</v>
      </c>
      <c r="BW57" s="110" t="s">
        <v>88</v>
      </c>
      <c r="BX57" s="110" t="s">
        <v>81</v>
      </c>
      <c r="CL57" s="110" t="s">
        <v>3</v>
      </c>
    </row>
    <row r="58" s="6" customFormat="1" ht="25.5" customHeight="1">
      <c r="A58" s="101" t="s">
        <v>82</v>
      </c>
      <c r="B58" s="102"/>
      <c r="C58" s="9"/>
      <c r="D58" s="9"/>
      <c r="E58" s="103" t="s">
        <v>89</v>
      </c>
      <c r="F58" s="103"/>
      <c r="G58" s="103"/>
      <c r="H58" s="103"/>
      <c r="I58" s="103"/>
      <c r="J58" s="9"/>
      <c r="K58" s="103" t="s">
        <v>90</v>
      </c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4">
        <f>'18076c - VEDLEJŠÍ ROZPOČT...'!J32</f>
        <v>0</v>
      </c>
      <c r="AH58" s="9"/>
      <c r="AI58" s="9"/>
      <c r="AJ58" s="9"/>
      <c r="AK58" s="9"/>
      <c r="AL58" s="9"/>
      <c r="AM58" s="9"/>
      <c r="AN58" s="104">
        <f>SUM(AG58,AT58)</f>
        <v>0</v>
      </c>
      <c r="AO58" s="9"/>
      <c r="AP58" s="9"/>
      <c r="AQ58" s="105" t="s">
        <v>83</v>
      </c>
      <c r="AR58" s="102"/>
      <c r="AS58" s="106">
        <v>0</v>
      </c>
      <c r="AT58" s="107">
        <f>ROUND(SUM(AV58:AW58),2)</f>
        <v>0</v>
      </c>
      <c r="AU58" s="108">
        <f>'18076c - VEDLEJŠÍ ROZPOČT...'!P89</f>
        <v>0</v>
      </c>
      <c r="AV58" s="107">
        <f>'18076c - VEDLEJŠÍ ROZPOČT...'!J35</f>
        <v>0</v>
      </c>
      <c r="AW58" s="107">
        <f>'18076c - VEDLEJŠÍ ROZPOČT...'!J36</f>
        <v>0</v>
      </c>
      <c r="AX58" s="107">
        <f>'18076c - VEDLEJŠÍ ROZPOČT...'!J37</f>
        <v>0</v>
      </c>
      <c r="AY58" s="107">
        <f>'18076c - VEDLEJŠÍ ROZPOČT...'!J38</f>
        <v>0</v>
      </c>
      <c r="AZ58" s="107">
        <f>'18076c - VEDLEJŠÍ ROZPOČT...'!F35</f>
        <v>0</v>
      </c>
      <c r="BA58" s="107">
        <f>'18076c - VEDLEJŠÍ ROZPOČT...'!F36</f>
        <v>0</v>
      </c>
      <c r="BB58" s="107">
        <f>'18076c - VEDLEJŠÍ ROZPOČT...'!F37</f>
        <v>0</v>
      </c>
      <c r="BC58" s="107">
        <f>'18076c - VEDLEJŠÍ ROZPOČT...'!F38</f>
        <v>0</v>
      </c>
      <c r="BD58" s="109">
        <f>'18076c - VEDLEJŠÍ ROZPOČT...'!F39</f>
        <v>0</v>
      </c>
      <c r="BT58" s="110" t="s">
        <v>84</v>
      </c>
      <c r="BV58" s="110" t="s">
        <v>75</v>
      </c>
      <c r="BW58" s="110" t="s">
        <v>91</v>
      </c>
      <c r="BX58" s="110" t="s">
        <v>81</v>
      </c>
      <c r="CL58" s="110" t="s">
        <v>3</v>
      </c>
    </row>
    <row r="59" s="5" customFormat="1" ht="27" customHeight="1">
      <c r="B59" s="89"/>
      <c r="C59" s="90"/>
      <c r="D59" s="91" t="s">
        <v>92</v>
      </c>
      <c r="E59" s="91"/>
      <c r="F59" s="91"/>
      <c r="G59" s="91"/>
      <c r="H59" s="91"/>
      <c r="I59" s="92"/>
      <c r="J59" s="91" t="s">
        <v>93</v>
      </c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3">
        <f>ROUND(AG60,2)</f>
        <v>0</v>
      </c>
      <c r="AH59" s="92"/>
      <c r="AI59" s="92"/>
      <c r="AJ59" s="92"/>
      <c r="AK59" s="92"/>
      <c r="AL59" s="92"/>
      <c r="AM59" s="92"/>
      <c r="AN59" s="94">
        <f>SUM(AG59,AT59)</f>
        <v>0</v>
      </c>
      <c r="AO59" s="92"/>
      <c r="AP59" s="92"/>
      <c r="AQ59" s="95" t="s">
        <v>79</v>
      </c>
      <c r="AR59" s="89"/>
      <c r="AS59" s="96">
        <f>ROUND(AS60,2)</f>
        <v>0</v>
      </c>
      <c r="AT59" s="97">
        <f>ROUND(SUM(AV59:AW59),2)</f>
        <v>0</v>
      </c>
      <c r="AU59" s="98">
        <f>ROUND(AU60,5)</f>
        <v>0</v>
      </c>
      <c r="AV59" s="97">
        <f>ROUND(AZ59*L29,2)</f>
        <v>0</v>
      </c>
      <c r="AW59" s="97">
        <f>ROUND(BA59*L30,2)</f>
        <v>0</v>
      </c>
      <c r="AX59" s="97">
        <f>ROUND(BB59*L29,2)</f>
        <v>0</v>
      </c>
      <c r="AY59" s="97">
        <f>ROUND(BC59*L30,2)</f>
        <v>0</v>
      </c>
      <c r="AZ59" s="97">
        <f>ROUND(AZ60,2)</f>
        <v>0</v>
      </c>
      <c r="BA59" s="97">
        <f>ROUND(BA60,2)</f>
        <v>0</v>
      </c>
      <c r="BB59" s="97">
        <f>ROUND(BB60,2)</f>
        <v>0</v>
      </c>
      <c r="BC59" s="97">
        <f>ROUND(BC60,2)</f>
        <v>0</v>
      </c>
      <c r="BD59" s="99">
        <f>ROUND(BD60,2)</f>
        <v>0</v>
      </c>
      <c r="BS59" s="100" t="s">
        <v>72</v>
      </c>
      <c r="BT59" s="100" t="s">
        <v>80</v>
      </c>
      <c r="BU59" s="100" t="s">
        <v>74</v>
      </c>
      <c r="BV59" s="100" t="s">
        <v>75</v>
      </c>
      <c r="BW59" s="100" t="s">
        <v>94</v>
      </c>
      <c r="BX59" s="100" t="s">
        <v>5</v>
      </c>
      <c r="CL59" s="100" t="s">
        <v>3</v>
      </c>
      <c r="CM59" s="100" t="s">
        <v>80</v>
      </c>
    </row>
    <row r="60" s="6" customFormat="1" ht="16.5" customHeight="1">
      <c r="B60" s="102"/>
      <c r="C60" s="9"/>
      <c r="D60" s="9"/>
      <c r="E60" s="103" t="s">
        <v>95</v>
      </c>
      <c r="F60" s="103"/>
      <c r="G60" s="103"/>
      <c r="H60" s="103"/>
      <c r="I60" s="103"/>
      <c r="J60" s="9"/>
      <c r="K60" s="103" t="s">
        <v>96</v>
      </c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11">
        <f>ROUND(SUM(AG61:AG69),2)</f>
        <v>0</v>
      </c>
      <c r="AH60" s="9"/>
      <c r="AI60" s="9"/>
      <c r="AJ60" s="9"/>
      <c r="AK60" s="9"/>
      <c r="AL60" s="9"/>
      <c r="AM60" s="9"/>
      <c r="AN60" s="104">
        <f>SUM(AG60,AT60)</f>
        <v>0</v>
      </c>
      <c r="AO60" s="9"/>
      <c r="AP60" s="9"/>
      <c r="AQ60" s="105" t="s">
        <v>83</v>
      </c>
      <c r="AR60" s="102"/>
      <c r="AS60" s="106">
        <f>ROUND(SUM(AS61:AS69),2)</f>
        <v>0</v>
      </c>
      <c r="AT60" s="107">
        <f>ROUND(SUM(AV60:AW60),2)</f>
        <v>0</v>
      </c>
      <c r="AU60" s="108">
        <f>ROUND(SUM(AU61:AU69),5)</f>
        <v>0</v>
      </c>
      <c r="AV60" s="107">
        <f>ROUND(AZ60*L29,2)</f>
        <v>0</v>
      </c>
      <c r="AW60" s="107">
        <f>ROUND(BA60*L30,2)</f>
        <v>0</v>
      </c>
      <c r="AX60" s="107">
        <f>ROUND(BB60*L29,2)</f>
        <v>0</v>
      </c>
      <c r="AY60" s="107">
        <f>ROUND(BC60*L30,2)</f>
        <v>0</v>
      </c>
      <c r="AZ60" s="107">
        <f>ROUND(SUM(AZ61:AZ69),2)</f>
        <v>0</v>
      </c>
      <c r="BA60" s="107">
        <f>ROUND(SUM(BA61:BA69),2)</f>
        <v>0</v>
      </c>
      <c r="BB60" s="107">
        <f>ROUND(SUM(BB61:BB69),2)</f>
        <v>0</v>
      </c>
      <c r="BC60" s="107">
        <f>ROUND(SUM(BC61:BC69),2)</f>
        <v>0</v>
      </c>
      <c r="BD60" s="109">
        <f>ROUND(SUM(BD61:BD69),2)</f>
        <v>0</v>
      </c>
      <c r="BS60" s="110" t="s">
        <v>72</v>
      </c>
      <c r="BT60" s="110" t="s">
        <v>84</v>
      </c>
      <c r="BU60" s="110" t="s">
        <v>74</v>
      </c>
      <c r="BV60" s="110" t="s">
        <v>75</v>
      </c>
      <c r="BW60" s="110" t="s">
        <v>97</v>
      </c>
      <c r="BX60" s="110" t="s">
        <v>94</v>
      </c>
      <c r="CL60" s="110" t="s">
        <v>3</v>
      </c>
    </row>
    <row r="61" s="6" customFormat="1" ht="16.5" customHeight="1">
      <c r="A61" s="101" t="s">
        <v>82</v>
      </c>
      <c r="B61" s="102"/>
      <c r="C61" s="9"/>
      <c r="D61" s="9"/>
      <c r="E61" s="9"/>
      <c r="F61" s="103" t="s">
        <v>77</v>
      </c>
      <c r="G61" s="103"/>
      <c r="H61" s="103"/>
      <c r="I61" s="103"/>
      <c r="J61" s="103"/>
      <c r="K61" s="9"/>
      <c r="L61" s="103" t="s">
        <v>98</v>
      </c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4">
        <f>'18076A - Balkony 1.57, 2....'!J34</f>
        <v>0</v>
      </c>
      <c r="AH61" s="9"/>
      <c r="AI61" s="9"/>
      <c r="AJ61" s="9"/>
      <c r="AK61" s="9"/>
      <c r="AL61" s="9"/>
      <c r="AM61" s="9"/>
      <c r="AN61" s="104">
        <f>SUM(AG61,AT61)</f>
        <v>0</v>
      </c>
      <c r="AO61" s="9"/>
      <c r="AP61" s="9"/>
      <c r="AQ61" s="105" t="s">
        <v>83</v>
      </c>
      <c r="AR61" s="102"/>
      <c r="AS61" s="106">
        <v>0</v>
      </c>
      <c r="AT61" s="107">
        <f>ROUND(SUM(AV61:AW61),2)</f>
        <v>0</v>
      </c>
      <c r="AU61" s="108">
        <f>'18076A - Balkony 1.57, 2....'!P104</f>
        <v>0</v>
      </c>
      <c r="AV61" s="107">
        <f>'18076A - Balkony 1.57, 2....'!J37</f>
        <v>0</v>
      </c>
      <c r="AW61" s="107">
        <f>'18076A - Balkony 1.57, 2....'!J38</f>
        <v>0</v>
      </c>
      <c r="AX61" s="107">
        <f>'18076A - Balkony 1.57, 2....'!J39</f>
        <v>0</v>
      </c>
      <c r="AY61" s="107">
        <f>'18076A - Balkony 1.57, 2....'!J40</f>
        <v>0</v>
      </c>
      <c r="AZ61" s="107">
        <f>'18076A - Balkony 1.57, 2....'!F37</f>
        <v>0</v>
      </c>
      <c r="BA61" s="107">
        <f>'18076A - Balkony 1.57, 2....'!F38</f>
        <v>0</v>
      </c>
      <c r="BB61" s="107">
        <f>'18076A - Balkony 1.57, 2....'!F39</f>
        <v>0</v>
      </c>
      <c r="BC61" s="107">
        <f>'18076A - Balkony 1.57, 2....'!F40</f>
        <v>0</v>
      </c>
      <c r="BD61" s="109">
        <f>'18076A - Balkony 1.57, 2....'!F41</f>
        <v>0</v>
      </c>
      <c r="BT61" s="110" t="s">
        <v>99</v>
      </c>
      <c r="BV61" s="110" t="s">
        <v>75</v>
      </c>
      <c r="BW61" s="110" t="s">
        <v>100</v>
      </c>
      <c r="BX61" s="110" t="s">
        <v>97</v>
      </c>
      <c r="CL61" s="110" t="s">
        <v>3</v>
      </c>
    </row>
    <row r="62" s="6" customFormat="1" ht="16.5" customHeight="1">
      <c r="A62" s="101" t="s">
        <v>82</v>
      </c>
      <c r="B62" s="102"/>
      <c r="C62" s="9"/>
      <c r="D62" s="9"/>
      <c r="E62" s="9"/>
      <c r="F62" s="103" t="s">
        <v>92</v>
      </c>
      <c r="G62" s="103"/>
      <c r="H62" s="103"/>
      <c r="I62" s="103"/>
      <c r="J62" s="103"/>
      <c r="K62" s="9"/>
      <c r="L62" s="103" t="s">
        <v>101</v>
      </c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4">
        <f>'18076B - Balkony 1.65, 2....'!J34</f>
        <v>0</v>
      </c>
      <c r="AH62" s="9"/>
      <c r="AI62" s="9"/>
      <c r="AJ62" s="9"/>
      <c r="AK62" s="9"/>
      <c r="AL62" s="9"/>
      <c r="AM62" s="9"/>
      <c r="AN62" s="104">
        <f>SUM(AG62,AT62)</f>
        <v>0</v>
      </c>
      <c r="AO62" s="9"/>
      <c r="AP62" s="9"/>
      <c r="AQ62" s="105" t="s">
        <v>83</v>
      </c>
      <c r="AR62" s="102"/>
      <c r="AS62" s="106">
        <v>0</v>
      </c>
      <c r="AT62" s="107">
        <f>ROUND(SUM(AV62:AW62),2)</f>
        <v>0</v>
      </c>
      <c r="AU62" s="108">
        <f>'18076B - Balkony 1.65, 2....'!P104</f>
        <v>0</v>
      </c>
      <c r="AV62" s="107">
        <f>'18076B - Balkony 1.65, 2....'!J37</f>
        <v>0</v>
      </c>
      <c r="AW62" s="107">
        <f>'18076B - Balkony 1.65, 2....'!J38</f>
        <v>0</v>
      </c>
      <c r="AX62" s="107">
        <f>'18076B - Balkony 1.65, 2....'!J39</f>
        <v>0</v>
      </c>
      <c r="AY62" s="107">
        <f>'18076B - Balkony 1.65, 2....'!J40</f>
        <v>0</v>
      </c>
      <c r="AZ62" s="107">
        <f>'18076B - Balkony 1.65, 2....'!F37</f>
        <v>0</v>
      </c>
      <c r="BA62" s="107">
        <f>'18076B - Balkony 1.65, 2....'!F38</f>
        <v>0</v>
      </c>
      <c r="BB62" s="107">
        <f>'18076B - Balkony 1.65, 2....'!F39</f>
        <v>0</v>
      </c>
      <c r="BC62" s="107">
        <f>'18076B - Balkony 1.65, 2....'!F40</f>
        <v>0</v>
      </c>
      <c r="BD62" s="109">
        <f>'18076B - Balkony 1.65, 2....'!F41</f>
        <v>0</v>
      </c>
      <c r="BT62" s="110" t="s">
        <v>99</v>
      </c>
      <c r="BV62" s="110" t="s">
        <v>75</v>
      </c>
      <c r="BW62" s="110" t="s">
        <v>102</v>
      </c>
      <c r="BX62" s="110" t="s">
        <v>97</v>
      </c>
      <c r="CL62" s="110" t="s">
        <v>3</v>
      </c>
    </row>
    <row r="63" s="6" customFormat="1" ht="16.5" customHeight="1">
      <c r="A63" s="101" t="s">
        <v>82</v>
      </c>
      <c r="B63" s="102"/>
      <c r="C63" s="9"/>
      <c r="D63" s="9"/>
      <c r="E63" s="9"/>
      <c r="F63" s="103" t="s">
        <v>103</v>
      </c>
      <c r="G63" s="103"/>
      <c r="H63" s="103"/>
      <c r="I63" s="103"/>
      <c r="J63" s="103"/>
      <c r="K63" s="9"/>
      <c r="L63" s="103" t="s">
        <v>104</v>
      </c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4">
        <f>'18076C - Terasa 1.24 - 8,...'!J34</f>
        <v>0</v>
      </c>
      <c r="AH63" s="9"/>
      <c r="AI63" s="9"/>
      <c r="AJ63" s="9"/>
      <c r="AK63" s="9"/>
      <c r="AL63" s="9"/>
      <c r="AM63" s="9"/>
      <c r="AN63" s="104">
        <f>SUM(AG63,AT63)</f>
        <v>0</v>
      </c>
      <c r="AO63" s="9"/>
      <c r="AP63" s="9"/>
      <c r="AQ63" s="105" t="s">
        <v>83</v>
      </c>
      <c r="AR63" s="102"/>
      <c r="AS63" s="106">
        <v>0</v>
      </c>
      <c r="AT63" s="107">
        <f>ROUND(SUM(AV63:AW63),2)</f>
        <v>0</v>
      </c>
      <c r="AU63" s="108">
        <f>'18076C - Terasa 1.24 - 8,...'!P104</f>
        <v>0</v>
      </c>
      <c r="AV63" s="107">
        <f>'18076C - Terasa 1.24 - 8,...'!J37</f>
        <v>0</v>
      </c>
      <c r="AW63" s="107">
        <f>'18076C - Terasa 1.24 - 8,...'!J38</f>
        <v>0</v>
      </c>
      <c r="AX63" s="107">
        <f>'18076C - Terasa 1.24 - 8,...'!J39</f>
        <v>0</v>
      </c>
      <c r="AY63" s="107">
        <f>'18076C - Terasa 1.24 - 8,...'!J40</f>
        <v>0</v>
      </c>
      <c r="AZ63" s="107">
        <f>'18076C - Terasa 1.24 - 8,...'!F37</f>
        <v>0</v>
      </c>
      <c r="BA63" s="107">
        <f>'18076C - Terasa 1.24 - 8,...'!F38</f>
        <v>0</v>
      </c>
      <c r="BB63" s="107">
        <f>'18076C - Terasa 1.24 - 8,...'!F39</f>
        <v>0</v>
      </c>
      <c r="BC63" s="107">
        <f>'18076C - Terasa 1.24 - 8,...'!F40</f>
        <v>0</v>
      </c>
      <c r="BD63" s="109">
        <f>'18076C - Terasa 1.24 - 8,...'!F41</f>
        <v>0</v>
      </c>
      <c r="BT63" s="110" t="s">
        <v>99</v>
      </c>
      <c r="BV63" s="110" t="s">
        <v>75</v>
      </c>
      <c r="BW63" s="110" t="s">
        <v>105</v>
      </c>
      <c r="BX63" s="110" t="s">
        <v>97</v>
      </c>
      <c r="CL63" s="110" t="s">
        <v>3</v>
      </c>
    </row>
    <row r="64" s="6" customFormat="1" ht="38.25" customHeight="1">
      <c r="A64" s="101" t="s">
        <v>82</v>
      </c>
      <c r="B64" s="102"/>
      <c r="C64" s="9"/>
      <c r="D64" s="9"/>
      <c r="E64" s="9"/>
      <c r="F64" s="103" t="s">
        <v>106</v>
      </c>
      <c r="G64" s="103"/>
      <c r="H64" s="103"/>
      <c r="I64" s="103"/>
      <c r="J64" s="103"/>
      <c r="K64" s="9"/>
      <c r="L64" s="103" t="s">
        <v>107</v>
      </c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4">
        <f>'18076D - Balkon 1.35, 2.1...'!J34</f>
        <v>0</v>
      </c>
      <c r="AH64" s="9"/>
      <c r="AI64" s="9"/>
      <c r="AJ64" s="9"/>
      <c r="AK64" s="9"/>
      <c r="AL64" s="9"/>
      <c r="AM64" s="9"/>
      <c r="AN64" s="104">
        <f>SUM(AG64,AT64)</f>
        <v>0</v>
      </c>
      <c r="AO64" s="9"/>
      <c r="AP64" s="9"/>
      <c r="AQ64" s="105" t="s">
        <v>83</v>
      </c>
      <c r="AR64" s="102"/>
      <c r="AS64" s="106">
        <v>0</v>
      </c>
      <c r="AT64" s="107">
        <f>ROUND(SUM(AV64:AW64),2)</f>
        <v>0</v>
      </c>
      <c r="AU64" s="108">
        <f>'18076D - Balkon 1.35, 2.1...'!P104</f>
        <v>0</v>
      </c>
      <c r="AV64" s="107">
        <f>'18076D - Balkon 1.35, 2.1...'!J37</f>
        <v>0</v>
      </c>
      <c r="AW64" s="107">
        <f>'18076D - Balkon 1.35, 2.1...'!J38</f>
        <v>0</v>
      </c>
      <c r="AX64" s="107">
        <f>'18076D - Balkon 1.35, 2.1...'!J39</f>
        <v>0</v>
      </c>
      <c r="AY64" s="107">
        <f>'18076D - Balkon 1.35, 2.1...'!J40</f>
        <v>0</v>
      </c>
      <c r="AZ64" s="107">
        <f>'18076D - Balkon 1.35, 2.1...'!F37</f>
        <v>0</v>
      </c>
      <c r="BA64" s="107">
        <f>'18076D - Balkon 1.35, 2.1...'!F38</f>
        <v>0</v>
      </c>
      <c r="BB64" s="107">
        <f>'18076D - Balkon 1.35, 2.1...'!F39</f>
        <v>0</v>
      </c>
      <c r="BC64" s="107">
        <f>'18076D - Balkon 1.35, 2.1...'!F40</f>
        <v>0</v>
      </c>
      <c r="BD64" s="109">
        <f>'18076D - Balkon 1.35, 2.1...'!F41</f>
        <v>0</v>
      </c>
      <c r="BT64" s="110" t="s">
        <v>99</v>
      </c>
      <c r="BV64" s="110" t="s">
        <v>75</v>
      </c>
      <c r="BW64" s="110" t="s">
        <v>108</v>
      </c>
      <c r="BX64" s="110" t="s">
        <v>97</v>
      </c>
      <c r="CL64" s="110" t="s">
        <v>3</v>
      </c>
    </row>
    <row r="65" s="6" customFormat="1" ht="16.5" customHeight="1">
      <c r="A65" s="101" t="s">
        <v>82</v>
      </c>
      <c r="B65" s="102"/>
      <c r="C65" s="9"/>
      <c r="D65" s="9"/>
      <c r="E65" s="9"/>
      <c r="F65" s="103" t="s">
        <v>109</v>
      </c>
      <c r="G65" s="103"/>
      <c r="H65" s="103"/>
      <c r="I65" s="103"/>
      <c r="J65" s="103"/>
      <c r="K65" s="9"/>
      <c r="L65" s="103" t="s">
        <v>110</v>
      </c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4">
        <f>'18076E - Balkon 1.49, 2.4...'!J34</f>
        <v>0</v>
      </c>
      <c r="AH65" s="9"/>
      <c r="AI65" s="9"/>
      <c r="AJ65" s="9"/>
      <c r="AK65" s="9"/>
      <c r="AL65" s="9"/>
      <c r="AM65" s="9"/>
      <c r="AN65" s="104">
        <f>SUM(AG65,AT65)</f>
        <v>0</v>
      </c>
      <c r="AO65" s="9"/>
      <c r="AP65" s="9"/>
      <c r="AQ65" s="105" t="s">
        <v>83</v>
      </c>
      <c r="AR65" s="102"/>
      <c r="AS65" s="106">
        <v>0</v>
      </c>
      <c r="AT65" s="107">
        <f>ROUND(SUM(AV65:AW65),2)</f>
        <v>0</v>
      </c>
      <c r="AU65" s="108">
        <f>'18076E - Balkon 1.49, 2.4...'!P104</f>
        <v>0</v>
      </c>
      <c r="AV65" s="107">
        <f>'18076E - Balkon 1.49, 2.4...'!J37</f>
        <v>0</v>
      </c>
      <c r="AW65" s="107">
        <f>'18076E - Balkon 1.49, 2.4...'!J38</f>
        <v>0</v>
      </c>
      <c r="AX65" s="107">
        <f>'18076E - Balkon 1.49, 2.4...'!J39</f>
        <v>0</v>
      </c>
      <c r="AY65" s="107">
        <f>'18076E - Balkon 1.49, 2.4...'!J40</f>
        <v>0</v>
      </c>
      <c r="AZ65" s="107">
        <f>'18076E - Balkon 1.49, 2.4...'!F37</f>
        <v>0</v>
      </c>
      <c r="BA65" s="107">
        <f>'18076E - Balkon 1.49, 2.4...'!F38</f>
        <v>0</v>
      </c>
      <c r="BB65" s="107">
        <f>'18076E - Balkon 1.49, 2.4...'!F39</f>
        <v>0</v>
      </c>
      <c r="BC65" s="107">
        <f>'18076E - Balkon 1.49, 2.4...'!F40</f>
        <v>0</v>
      </c>
      <c r="BD65" s="109">
        <f>'18076E - Balkon 1.49, 2.4...'!F41</f>
        <v>0</v>
      </c>
      <c r="BT65" s="110" t="s">
        <v>99</v>
      </c>
      <c r="BV65" s="110" t="s">
        <v>75</v>
      </c>
      <c r="BW65" s="110" t="s">
        <v>111</v>
      </c>
      <c r="BX65" s="110" t="s">
        <v>97</v>
      </c>
      <c r="CL65" s="110" t="s">
        <v>3</v>
      </c>
    </row>
    <row r="66" s="6" customFormat="1" ht="16.5" customHeight="1">
      <c r="A66" s="101" t="s">
        <v>82</v>
      </c>
      <c r="B66" s="102"/>
      <c r="C66" s="9"/>
      <c r="D66" s="9"/>
      <c r="E66" s="9"/>
      <c r="F66" s="103" t="s">
        <v>112</v>
      </c>
      <c r="G66" s="103"/>
      <c r="H66" s="103"/>
      <c r="I66" s="103"/>
      <c r="J66" s="103"/>
      <c r="K66" s="9"/>
      <c r="L66" s="103" t="s">
        <v>113</v>
      </c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4">
        <f>'18076F - Lodžie 2.42, 3.4...'!J34</f>
        <v>0</v>
      </c>
      <c r="AH66" s="9"/>
      <c r="AI66" s="9"/>
      <c r="AJ66" s="9"/>
      <c r="AK66" s="9"/>
      <c r="AL66" s="9"/>
      <c r="AM66" s="9"/>
      <c r="AN66" s="104">
        <f>SUM(AG66,AT66)</f>
        <v>0</v>
      </c>
      <c r="AO66" s="9"/>
      <c r="AP66" s="9"/>
      <c r="AQ66" s="105" t="s">
        <v>83</v>
      </c>
      <c r="AR66" s="102"/>
      <c r="AS66" s="106">
        <v>0</v>
      </c>
      <c r="AT66" s="107">
        <f>ROUND(SUM(AV66:AW66),2)</f>
        <v>0</v>
      </c>
      <c r="AU66" s="108">
        <f>'18076F - Lodžie 2.42, 3.4...'!P103</f>
        <v>0</v>
      </c>
      <c r="AV66" s="107">
        <f>'18076F - Lodžie 2.42, 3.4...'!J37</f>
        <v>0</v>
      </c>
      <c r="AW66" s="107">
        <f>'18076F - Lodžie 2.42, 3.4...'!J38</f>
        <v>0</v>
      </c>
      <c r="AX66" s="107">
        <f>'18076F - Lodžie 2.42, 3.4...'!J39</f>
        <v>0</v>
      </c>
      <c r="AY66" s="107">
        <f>'18076F - Lodžie 2.42, 3.4...'!J40</f>
        <v>0</v>
      </c>
      <c r="AZ66" s="107">
        <f>'18076F - Lodžie 2.42, 3.4...'!F37</f>
        <v>0</v>
      </c>
      <c r="BA66" s="107">
        <f>'18076F - Lodžie 2.42, 3.4...'!F38</f>
        <v>0</v>
      </c>
      <c r="BB66" s="107">
        <f>'18076F - Lodžie 2.42, 3.4...'!F39</f>
        <v>0</v>
      </c>
      <c r="BC66" s="107">
        <f>'18076F - Lodžie 2.42, 3.4...'!F40</f>
        <v>0</v>
      </c>
      <c r="BD66" s="109">
        <f>'18076F - Lodžie 2.42, 3.4...'!F41</f>
        <v>0</v>
      </c>
      <c r="BT66" s="110" t="s">
        <v>99</v>
      </c>
      <c r="BV66" s="110" t="s">
        <v>75</v>
      </c>
      <c r="BW66" s="110" t="s">
        <v>114</v>
      </c>
      <c r="BX66" s="110" t="s">
        <v>97</v>
      </c>
      <c r="CL66" s="110" t="s">
        <v>3</v>
      </c>
    </row>
    <row r="67" s="6" customFormat="1" ht="25.5" customHeight="1">
      <c r="A67" s="101" t="s">
        <v>82</v>
      </c>
      <c r="B67" s="102"/>
      <c r="C67" s="9"/>
      <c r="D67" s="9"/>
      <c r="E67" s="9"/>
      <c r="F67" s="103" t="s">
        <v>115</v>
      </c>
      <c r="G67" s="103"/>
      <c r="H67" s="103"/>
      <c r="I67" s="103"/>
      <c r="J67" s="103"/>
      <c r="K67" s="9"/>
      <c r="L67" s="103" t="s">
        <v>116</v>
      </c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4">
        <f>'18076G - Lodžie 2.10, 3.1...'!J34</f>
        <v>0</v>
      </c>
      <c r="AH67" s="9"/>
      <c r="AI67" s="9"/>
      <c r="AJ67" s="9"/>
      <c r="AK67" s="9"/>
      <c r="AL67" s="9"/>
      <c r="AM67" s="9"/>
      <c r="AN67" s="104">
        <f>SUM(AG67,AT67)</f>
        <v>0</v>
      </c>
      <c r="AO67" s="9"/>
      <c r="AP67" s="9"/>
      <c r="AQ67" s="105" t="s">
        <v>83</v>
      </c>
      <c r="AR67" s="102"/>
      <c r="AS67" s="106">
        <v>0</v>
      </c>
      <c r="AT67" s="107">
        <f>ROUND(SUM(AV67:AW67),2)</f>
        <v>0</v>
      </c>
      <c r="AU67" s="108">
        <f>'18076G - Lodžie 2.10, 3.1...'!P104</f>
        <v>0</v>
      </c>
      <c r="AV67" s="107">
        <f>'18076G - Lodžie 2.10, 3.1...'!J37</f>
        <v>0</v>
      </c>
      <c r="AW67" s="107">
        <f>'18076G - Lodžie 2.10, 3.1...'!J38</f>
        <v>0</v>
      </c>
      <c r="AX67" s="107">
        <f>'18076G - Lodžie 2.10, 3.1...'!J39</f>
        <v>0</v>
      </c>
      <c r="AY67" s="107">
        <f>'18076G - Lodžie 2.10, 3.1...'!J40</f>
        <v>0</v>
      </c>
      <c r="AZ67" s="107">
        <f>'18076G - Lodžie 2.10, 3.1...'!F37</f>
        <v>0</v>
      </c>
      <c r="BA67" s="107">
        <f>'18076G - Lodžie 2.10, 3.1...'!F38</f>
        <v>0</v>
      </c>
      <c r="BB67" s="107">
        <f>'18076G - Lodžie 2.10, 3.1...'!F39</f>
        <v>0</v>
      </c>
      <c r="BC67" s="107">
        <f>'18076G - Lodžie 2.10, 3.1...'!F40</f>
        <v>0</v>
      </c>
      <c r="BD67" s="109">
        <f>'18076G - Lodžie 2.10, 3.1...'!F41</f>
        <v>0</v>
      </c>
      <c r="BT67" s="110" t="s">
        <v>99</v>
      </c>
      <c r="BV67" s="110" t="s">
        <v>75</v>
      </c>
      <c r="BW67" s="110" t="s">
        <v>117</v>
      </c>
      <c r="BX67" s="110" t="s">
        <v>97</v>
      </c>
      <c r="CL67" s="110" t="s">
        <v>3</v>
      </c>
    </row>
    <row r="68" s="6" customFormat="1" ht="16.5" customHeight="1">
      <c r="A68" s="101" t="s">
        <v>82</v>
      </c>
      <c r="B68" s="102"/>
      <c r="C68" s="9"/>
      <c r="D68" s="9"/>
      <c r="E68" s="9"/>
      <c r="F68" s="103" t="s">
        <v>118</v>
      </c>
      <c r="G68" s="103"/>
      <c r="H68" s="103"/>
      <c r="I68" s="103"/>
      <c r="J68" s="103"/>
      <c r="K68" s="9"/>
      <c r="L68" s="103" t="s">
        <v>119</v>
      </c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4">
        <f>'18076H - Zastřešení balkonu'!J34</f>
        <v>0</v>
      </c>
      <c r="AH68" s="9"/>
      <c r="AI68" s="9"/>
      <c r="AJ68" s="9"/>
      <c r="AK68" s="9"/>
      <c r="AL68" s="9"/>
      <c r="AM68" s="9"/>
      <c r="AN68" s="104">
        <f>SUM(AG68,AT68)</f>
        <v>0</v>
      </c>
      <c r="AO68" s="9"/>
      <c r="AP68" s="9"/>
      <c r="AQ68" s="105" t="s">
        <v>83</v>
      </c>
      <c r="AR68" s="102"/>
      <c r="AS68" s="106">
        <v>0</v>
      </c>
      <c r="AT68" s="107">
        <f>ROUND(SUM(AV68:AW68),2)</f>
        <v>0</v>
      </c>
      <c r="AU68" s="108">
        <f>'18076H - Zastřešení balkonu'!P95</f>
        <v>0</v>
      </c>
      <c r="AV68" s="107">
        <f>'18076H - Zastřešení balkonu'!J37</f>
        <v>0</v>
      </c>
      <c r="AW68" s="107">
        <f>'18076H - Zastřešení balkonu'!J38</f>
        <v>0</v>
      </c>
      <c r="AX68" s="107">
        <f>'18076H - Zastřešení balkonu'!J39</f>
        <v>0</v>
      </c>
      <c r="AY68" s="107">
        <f>'18076H - Zastřešení balkonu'!J40</f>
        <v>0</v>
      </c>
      <c r="AZ68" s="107">
        <f>'18076H - Zastřešení balkonu'!F37</f>
        <v>0</v>
      </c>
      <c r="BA68" s="107">
        <f>'18076H - Zastřešení balkonu'!F38</f>
        <v>0</v>
      </c>
      <c r="BB68" s="107">
        <f>'18076H - Zastřešení balkonu'!F39</f>
        <v>0</v>
      </c>
      <c r="BC68" s="107">
        <f>'18076H - Zastřešení balkonu'!F40</f>
        <v>0</v>
      </c>
      <c r="BD68" s="109">
        <f>'18076H - Zastřešení balkonu'!F41</f>
        <v>0</v>
      </c>
      <c r="BT68" s="110" t="s">
        <v>99</v>
      </c>
      <c r="BV68" s="110" t="s">
        <v>75</v>
      </c>
      <c r="BW68" s="110" t="s">
        <v>120</v>
      </c>
      <c r="BX68" s="110" t="s">
        <v>97</v>
      </c>
      <c r="CL68" s="110" t="s">
        <v>3</v>
      </c>
    </row>
    <row r="69" s="6" customFormat="1" ht="16.5" customHeight="1">
      <c r="A69" s="101" t="s">
        <v>82</v>
      </c>
      <c r="B69" s="102"/>
      <c r="C69" s="9"/>
      <c r="D69" s="9"/>
      <c r="E69" s="9"/>
      <c r="F69" s="103" t="s">
        <v>121</v>
      </c>
      <c r="G69" s="103"/>
      <c r="H69" s="103"/>
      <c r="I69" s="103"/>
      <c r="J69" s="103"/>
      <c r="K69" s="9"/>
      <c r="L69" s="103" t="s">
        <v>122</v>
      </c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4">
        <f>'18076I - Vedlejší rozpočt...'!J34</f>
        <v>0</v>
      </c>
      <c r="AH69" s="9"/>
      <c r="AI69" s="9"/>
      <c r="AJ69" s="9"/>
      <c r="AK69" s="9"/>
      <c r="AL69" s="9"/>
      <c r="AM69" s="9"/>
      <c r="AN69" s="104">
        <f>SUM(AG69,AT69)</f>
        <v>0</v>
      </c>
      <c r="AO69" s="9"/>
      <c r="AP69" s="9"/>
      <c r="AQ69" s="105" t="s">
        <v>83</v>
      </c>
      <c r="AR69" s="102"/>
      <c r="AS69" s="112">
        <v>0</v>
      </c>
      <c r="AT69" s="113">
        <f>ROUND(SUM(AV69:AW69),2)</f>
        <v>0</v>
      </c>
      <c r="AU69" s="114">
        <f>'18076I - Vedlejší rozpočt...'!P95</f>
        <v>0</v>
      </c>
      <c r="AV69" s="113">
        <f>'18076I - Vedlejší rozpočt...'!J37</f>
        <v>0</v>
      </c>
      <c r="AW69" s="113">
        <f>'18076I - Vedlejší rozpočt...'!J38</f>
        <v>0</v>
      </c>
      <c r="AX69" s="113">
        <f>'18076I - Vedlejší rozpočt...'!J39</f>
        <v>0</v>
      </c>
      <c r="AY69" s="113">
        <f>'18076I - Vedlejší rozpočt...'!J40</f>
        <v>0</v>
      </c>
      <c r="AZ69" s="113">
        <f>'18076I - Vedlejší rozpočt...'!F37</f>
        <v>0</v>
      </c>
      <c r="BA69" s="113">
        <f>'18076I - Vedlejší rozpočt...'!F38</f>
        <v>0</v>
      </c>
      <c r="BB69" s="113">
        <f>'18076I - Vedlejší rozpočt...'!F39</f>
        <v>0</v>
      </c>
      <c r="BC69" s="113">
        <f>'18076I - Vedlejší rozpočt...'!F40</f>
        <v>0</v>
      </c>
      <c r="BD69" s="115">
        <f>'18076I - Vedlejší rozpočt...'!F41</f>
        <v>0</v>
      </c>
      <c r="BT69" s="110" t="s">
        <v>99</v>
      </c>
      <c r="BV69" s="110" t="s">
        <v>75</v>
      </c>
      <c r="BW69" s="110" t="s">
        <v>123</v>
      </c>
      <c r="BX69" s="110" t="s">
        <v>97</v>
      </c>
      <c r="CL69" s="110" t="s">
        <v>3</v>
      </c>
    </row>
    <row r="70" s="1" customFormat="1" ht="30" customHeight="1">
      <c r="B70" s="35"/>
      <c r="AR70" s="35"/>
    </row>
    <row r="71" s="1" customFormat="1" ht="6.96" customHeight="1"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35"/>
    </row>
  </sheetData>
  <mergeCells count="98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AN63:AP63"/>
    <mergeCell ref="AN64:AP64"/>
    <mergeCell ref="AN65:AP65"/>
    <mergeCell ref="AN66:AP66"/>
    <mergeCell ref="AN67:AP67"/>
    <mergeCell ref="AN68:AP68"/>
    <mergeCell ref="AN69:AP69"/>
    <mergeCell ref="F62:J62"/>
    <mergeCell ref="D55:H55"/>
    <mergeCell ref="E56:I56"/>
    <mergeCell ref="E57:I57"/>
    <mergeCell ref="E58:I58"/>
    <mergeCell ref="D59:H59"/>
    <mergeCell ref="E60:I60"/>
    <mergeCell ref="F61:J61"/>
    <mergeCell ref="F63:J63"/>
    <mergeCell ref="F64:J64"/>
    <mergeCell ref="F65:J65"/>
    <mergeCell ref="F66:J66"/>
    <mergeCell ref="F67:J67"/>
    <mergeCell ref="F68:J68"/>
    <mergeCell ref="F69:J69"/>
    <mergeCell ref="AG64:AM64"/>
    <mergeCell ref="AG63:AM63"/>
    <mergeCell ref="AG65:AM65"/>
    <mergeCell ref="AG66:AM66"/>
    <mergeCell ref="AG67:AM67"/>
    <mergeCell ref="AG68:AM68"/>
    <mergeCell ref="AG69:AM69"/>
    <mergeCell ref="L69:AF69"/>
    <mergeCell ref="L68:AF68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  <mergeCell ref="C52:G52"/>
    <mergeCell ref="I52:AF52"/>
    <mergeCell ref="J55:AF55"/>
    <mergeCell ref="K56:AF56"/>
    <mergeCell ref="K57:AF57"/>
    <mergeCell ref="K58:AF58"/>
    <mergeCell ref="J59:AF59"/>
    <mergeCell ref="K60:AF60"/>
    <mergeCell ref="L61:AF61"/>
    <mergeCell ref="L62:AF62"/>
    <mergeCell ref="L63:AF63"/>
    <mergeCell ref="L64:AF64"/>
    <mergeCell ref="L65:AF65"/>
    <mergeCell ref="L66:AF66"/>
    <mergeCell ref="L67:AF67"/>
  </mergeCells>
  <hyperlinks>
    <hyperlink ref="A56" location="'18076 - STAVEBNÍ ÚPRAVY O...'!C2" display="/"/>
    <hyperlink ref="A57" location="'18076b - HROMOSVOD - 1. E...'!C2" display="/"/>
    <hyperlink ref="A58" location="'18076c - VEDLEJŠÍ ROZPOČT...'!C2" display="/"/>
    <hyperlink ref="A61" location="'18076A - Balkony 1.57, 2....'!C2" display="/"/>
    <hyperlink ref="A62" location="'18076B - Balkony 1.65, 2....'!C2" display="/"/>
    <hyperlink ref="A63" location="'18076C - Terasa 1.24 - 8,...'!C2" display="/"/>
    <hyperlink ref="A64" location="'18076D - Balkon 1.35, 2.1...'!C2" display="/"/>
    <hyperlink ref="A65" location="'18076E - Balkon 1.49, 2.4...'!C2" display="/"/>
    <hyperlink ref="A66" location="'18076F - Lodžie 2.42, 3.4...'!C2" display="/"/>
    <hyperlink ref="A67" location="'18076G - Lodžie 2.10, 3.1...'!C2" display="/"/>
    <hyperlink ref="A68" location="'18076H - Zastřešení balkonu'!C2" display="/"/>
    <hyperlink ref="A69" location="'18076I - Vedlejší rozpoč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6</v>
      </c>
      <c r="AT2" s="17" t="s">
        <v>114</v>
      </c>
    </row>
    <row r="3" ht="6.96" customHeight="1">
      <c r="B3" s="18"/>
      <c r="C3" s="19"/>
      <c r="D3" s="19"/>
      <c r="E3" s="19"/>
      <c r="F3" s="19"/>
      <c r="G3" s="19"/>
      <c r="H3" s="19"/>
      <c r="I3" s="117"/>
      <c r="J3" s="19"/>
      <c r="K3" s="19"/>
      <c r="L3" s="20"/>
      <c r="AT3" s="17" t="s">
        <v>80</v>
      </c>
    </row>
    <row r="4" ht="24.96" customHeight="1">
      <c r="B4" s="20"/>
      <c r="D4" s="21" t="s">
        <v>124</v>
      </c>
      <c r="L4" s="20"/>
      <c r="M4" s="22" t="s">
        <v>11</v>
      </c>
      <c r="AT4" s="17" t="s">
        <v>4</v>
      </c>
    </row>
    <row r="5" ht="6.96" customHeight="1">
      <c r="B5" s="20"/>
      <c r="L5" s="20"/>
    </row>
    <row r="6" ht="12" customHeight="1">
      <c r="B6" s="20"/>
      <c r="D6" s="29" t="s">
        <v>17</v>
      </c>
      <c r="L6" s="20"/>
    </row>
    <row r="7" ht="16.5" customHeight="1">
      <c r="B7" s="20"/>
      <c r="E7" s="118" t="str">
        <f>'Rekapitulace stavby'!K6</f>
        <v>STAVEBNÍ ÚPRAVY OBJEKTU TOVÁRNÍ 44</v>
      </c>
      <c r="F7" s="29"/>
      <c r="G7" s="29"/>
      <c r="H7" s="29"/>
      <c r="L7" s="20"/>
    </row>
    <row r="8">
      <c r="B8" s="20"/>
      <c r="D8" s="29" t="s">
        <v>125</v>
      </c>
      <c r="L8" s="20"/>
    </row>
    <row r="9" ht="16.5" customHeight="1">
      <c r="B9" s="20"/>
      <c r="E9" s="118" t="s">
        <v>749</v>
      </c>
      <c r="L9" s="20"/>
    </row>
    <row r="10" ht="12" customHeight="1">
      <c r="B10" s="20"/>
      <c r="D10" s="29" t="s">
        <v>127</v>
      </c>
      <c r="L10" s="20"/>
    </row>
    <row r="11" s="1" customFormat="1" ht="16.5" customHeight="1">
      <c r="B11" s="35"/>
      <c r="E11" s="29" t="s">
        <v>750</v>
      </c>
      <c r="F11" s="1"/>
      <c r="G11" s="1"/>
      <c r="H11" s="1"/>
      <c r="I11" s="119"/>
      <c r="L11" s="35"/>
    </row>
    <row r="12" s="1" customFormat="1" ht="12" customHeight="1">
      <c r="B12" s="35"/>
      <c r="D12" s="29" t="s">
        <v>751</v>
      </c>
      <c r="I12" s="119"/>
      <c r="L12" s="35"/>
    </row>
    <row r="13" s="1" customFormat="1" ht="36.96" customHeight="1">
      <c r="B13" s="35"/>
      <c r="E13" s="56" t="s">
        <v>1329</v>
      </c>
      <c r="F13" s="1"/>
      <c r="G13" s="1"/>
      <c r="H13" s="1"/>
      <c r="I13" s="119"/>
      <c r="L13" s="35"/>
    </row>
    <row r="14" s="1" customFormat="1">
      <c r="B14" s="35"/>
      <c r="I14" s="119"/>
      <c r="L14" s="35"/>
    </row>
    <row r="15" s="1" customFormat="1" ht="12" customHeight="1">
      <c r="B15" s="35"/>
      <c r="D15" s="29" t="s">
        <v>19</v>
      </c>
      <c r="F15" s="17" t="s">
        <v>3</v>
      </c>
      <c r="I15" s="120" t="s">
        <v>20</v>
      </c>
      <c r="J15" s="17" t="s">
        <v>3</v>
      </c>
      <c r="L15" s="35"/>
    </row>
    <row r="16" s="1" customFormat="1" ht="12" customHeight="1">
      <c r="B16" s="35"/>
      <c r="D16" s="29" t="s">
        <v>21</v>
      </c>
      <c r="F16" s="17" t="s">
        <v>22</v>
      </c>
      <c r="I16" s="120" t="s">
        <v>23</v>
      </c>
      <c r="J16" s="58" t="str">
        <f>'Rekapitulace stavby'!AN8</f>
        <v>12. 12. 2018</v>
      </c>
      <c r="L16" s="35"/>
    </row>
    <row r="17" s="1" customFormat="1" ht="10.8" customHeight="1">
      <c r="B17" s="35"/>
      <c r="I17" s="119"/>
      <c r="L17" s="35"/>
    </row>
    <row r="18" s="1" customFormat="1" ht="12" customHeight="1">
      <c r="B18" s="35"/>
      <c r="D18" s="29" t="s">
        <v>25</v>
      </c>
      <c r="I18" s="120" t="s">
        <v>26</v>
      </c>
      <c r="J18" s="17" t="s">
        <v>3</v>
      </c>
      <c r="L18" s="35"/>
    </row>
    <row r="19" s="1" customFormat="1" ht="18" customHeight="1">
      <c r="B19" s="35"/>
      <c r="E19" s="17" t="s">
        <v>27</v>
      </c>
      <c r="I19" s="120" t="s">
        <v>28</v>
      </c>
      <c r="J19" s="17" t="s">
        <v>3</v>
      </c>
      <c r="L19" s="35"/>
    </row>
    <row r="20" s="1" customFormat="1" ht="6.96" customHeight="1">
      <c r="B20" s="35"/>
      <c r="I20" s="119"/>
      <c r="L20" s="35"/>
    </row>
    <row r="21" s="1" customFormat="1" ht="12" customHeight="1">
      <c r="B21" s="35"/>
      <c r="D21" s="29" t="s">
        <v>29</v>
      </c>
      <c r="I21" s="120" t="s">
        <v>26</v>
      </c>
      <c r="J21" s="30" t="str">
        <f>'Rekapitulace stavby'!AN13</f>
        <v>Vyplň údaj</v>
      </c>
      <c r="L21" s="35"/>
    </row>
    <row r="22" s="1" customFormat="1" ht="18" customHeight="1">
      <c r="B22" s="35"/>
      <c r="E22" s="30" t="str">
        <f>'Rekapitulace stavby'!E14</f>
        <v>Vyplň údaj</v>
      </c>
      <c r="F22" s="17"/>
      <c r="G22" s="17"/>
      <c r="H22" s="17"/>
      <c r="I22" s="120" t="s">
        <v>28</v>
      </c>
      <c r="J22" s="30" t="str">
        <f>'Rekapitulace stavby'!AN14</f>
        <v>Vyplň údaj</v>
      </c>
      <c r="L22" s="35"/>
    </row>
    <row r="23" s="1" customFormat="1" ht="6.96" customHeight="1">
      <c r="B23" s="35"/>
      <c r="I23" s="119"/>
      <c r="L23" s="35"/>
    </row>
    <row r="24" s="1" customFormat="1" ht="12" customHeight="1">
      <c r="B24" s="35"/>
      <c r="D24" s="29" t="s">
        <v>31</v>
      </c>
      <c r="I24" s="120" t="s">
        <v>26</v>
      </c>
      <c r="J24" s="17" t="s">
        <v>32</v>
      </c>
      <c r="L24" s="35"/>
    </row>
    <row r="25" s="1" customFormat="1" ht="18" customHeight="1">
      <c r="B25" s="35"/>
      <c r="E25" s="17" t="s">
        <v>33</v>
      </c>
      <c r="I25" s="120" t="s">
        <v>28</v>
      </c>
      <c r="J25" s="17" t="s">
        <v>34</v>
      </c>
      <c r="L25" s="35"/>
    </row>
    <row r="26" s="1" customFormat="1" ht="6.96" customHeight="1">
      <c r="B26" s="35"/>
      <c r="I26" s="119"/>
      <c r="L26" s="35"/>
    </row>
    <row r="27" s="1" customFormat="1" ht="12" customHeight="1">
      <c r="B27" s="35"/>
      <c r="D27" s="29" t="s">
        <v>36</v>
      </c>
      <c r="I27" s="120" t="s">
        <v>26</v>
      </c>
      <c r="J27" s="17" t="s">
        <v>32</v>
      </c>
      <c r="L27" s="35"/>
    </row>
    <row r="28" s="1" customFormat="1" ht="18" customHeight="1">
      <c r="B28" s="35"/>
      <c r="E28" s="17" t="s">
        <v>33</v>
      </c>
      <c r="I28" s="120" t="s">
        <v>28</v>
      </c>
      <c r="J28" s="17" t="s">
        <v>34</v>
      </c>
      <c r="L28" s="35"/>
    </row>
    <row r="29" s="1" customFormat="1" ht="6.96" customHeight="1">
      <c r="B29" s="35"/>
      <c r="I29" s="119"/>
      <c r="L29" s="35"/>
    </row>
    <row r="30" s="1" customFormat="1" ht="12" customHeight="1">
      <c r="B30" s="35"/>
      <c r="D30" s="29" t="s">
        <v>37</v>
      </c>
      <c r="I30" s="119"/>
      <c r="L30" s="35"/>
    </row>
    <row r="31" s="7" customFormat="1" ht="16.5" customHeight="1">
      <c r="B31" s="121"/>
      <c r="E31" s="33" t="s">
        <v>3</v>
      </c>
      <c r="F31" s="33"/>
      <c r="G31" s="33"/>
      <c r="H31" s="33"/>
      <c r="I31" s="122"/>
      <c r="L31" s="121"/>
    </row>
    <row r="32" s="1" customFormat="1" ht="6.96" customHeight="1">
      <c r="B32" s="35"/>
      <c r="I32" s="119"/>
      <c r="L32" s="35"/>
    </row>
    <row r="33" s="1" customFormat="1" ht="6.96" customHeight="1">
      <c r="B33" s="35"/>
      <c r="D33" s="61"/>
      <c r="E33" s="61"/>
      <c r="F33" s="61"/>
      <c r="G33" s="61"/>
      <c r="H33" s="61"/>
      <c r="I33" s="123"/>
      <c r="J33" s="61"/>
      <c r="K33" s="61"/>
      <c r="L33" s="35"/>
    </row>
    <row r="34" s="1" customFormat="1" ht="25.44" customHeight="1">
      <c r="B34" s="35"/>
      <c r="D34" s="124" t="s">
        <v>39</v>
      </c>
      <c r="I34" s="119"/>
      <c r="J34" s="81">
        <f>ROUND(J103, 2)</f>
        <v>0</v>
      </c>
      <c r="L34" s="35"/>
    </row>
    <row r="35" s="1" customFormat="1" ht="6.96" customHeight="1">
      <c r="B35" s="35"/>
      <c r="D35" s="61"/>
      <c r="E35" s="61"/>
      <c r="F35" s="61"/>
      <c r="G35" s="61"/>
      <c r="H35" s="61"/>
      <c r="I35" s="123"/>
      <c r="J35" s="61"/>
      <c r="K35" s="61"/>
      <c r="L35" s="35"/>
    </row>
    <row r="36" s="1" customFormat="1" ht="14.4" customHeight="1">
      <c r="B36" s="35"/>
      <c r="F36" s="39" t="s">
        <v>41</v>
      </c>
      <c r="I36" s="125" t="s">
        <v>40</v>
      </c>
      <c r="J36" s="39" t="s">
        <v>42</v>
      </c>
      <c r="L36" s="35"/>
    </row>
    <row r="37" s="1" customFormat="1" ht="14.4" customHeight="1">
      <c r="B37" s="35"/>
      <c r="D37" s="29" t="s">
        <v>43</v>
      </c>
      <c r="E37" s="29" t="s">
        <v>44</v>
      </c>
      <c r="F37" s="126">
        <f>ROUND((SUM(BE103:BE227)),  2)</f>
        <v>0</v>
      </c>
      <c r="I37" s="127">
        <v>0.20999999999999999</v>
      </c>
      <c r="J37" s="126">
        <f>ROUND(((SUM(BE103:BE227))*I37),  2)</f>
        <v>0</v>
      </c>
      <c r="L37" s="35"/>
    </row>
    <row r="38" s="1" customFormat="1" ht="14.4" customHeight="1">
      <c r="B38" s="35"/>
      <c r="E38" s="29" t="s">
        <v>45</v>
      </c>
      <c r="F38" s="126">
        <f>ROUND((SUM(BF103:BF227)),  2)</f>
        <v>0</v>
      </c>
      <c r="I38" s="127">
        <v>0.14999999999999999</v>
      </c>
      <c r="J38" s="126">
        <f>ROUND(((SUM(BF103:BF227))*I38),  2)</f>
        <v>0</v>
      </c>
      <c r="L38" s="35"/>
    </row>
    <row r="39" hidden="1" s="1" customFormat="1" ht="14.4" customHeight="1">
      <c r="B39" s="35"/>
      <c r="E39" s="29" t="s">
        <v>46</v>
      </c>
      <c r="F39" s="126">
        <f>ROUND((SUM(BG103:BG227)),  2)</f>
        <v>0</v>
      </c>
      <c r="I39" s="127">
        <v>0.20999999999999999</v>
      </c>
      <c r="J39" s="126">
        <f>0</f>
        <v>0</v>
      </c>
      <c r="L39" s="35"/>
    </row>
    <row r="40" hidden="1" s="1" customFormat="1" ht="14.4" customHeight="1">
      <c r="B40" s="35"/>
      <c r="E40" s="29" t="s">
        <v>47</v>
      </c>
      <c r="F40" s="126">
        <f>ROUND((SUM(BH103:BH227)),  2)</f>
        <v>0</v>
      </c>
      <c r="I40" s="127">
        <v>0.14999999999999999</v>
      </c>
      <c r="J40" s="126">
        <f>0</f>
        <v>0</v>
      </c>
      <c r="L40" s="35"/>
    </row>
    <row r="41" hidden="1" s="1" customFormat="1" ht="14.4" customHeight="1">
      <c r="B41" s="35"/>
      <c r="E41" s="29" t="s">
        <v>48</v>
      </c>
      <c r="F41" s="126">
        <f>ROUND((SUM(BI103:BI227)),  2)</f>
        <v>0</v>
      </c>
      <c r="I41" s="127">
        <v>0</v>
      </c>
      <c r="J41" s="126">
        <f>0</f>
        <v>0</v>
      </c>
      <c r="L41" s="35"/>
    </row>
    <row r="42" s="1" customFormat="1" ht="6.96" customHeight="1">
      <c r="B42" s="35"/>
      <c r="I42" s="119"/>
      <c r="L42" s="35"/>
    </row>
    <row r="43" s="1" customFormat="1" ht="25.44" customHeight="1">
      <c r="B43" s="35"/>
      <c r="C43" s="128"/>
      <c r="D43" s="129" t="s">
        <v>49</v>
      </c>
      <c r="E43" s="69"/>
      <c r="F43" s="69"/>
      <c r="G43" s="130" t="s">
        <v>50</v>
      </c>
      <c r="H43" s="131" t="s">
        <v>51</v>
      </c>
      <c r="I43" s="132"/>
      <c r="J43" s="133">
        <f>SUM(J34:J41)</f>
        <v>0</v>
      </c>
      <c r="K43" s="134"/>
      <c r="L43" s="35"/>
    </row>
    <row r="44" s="1" customFormat="1" ht="14.4" customHeight="1">
      <c r="B44" s="50"/>
      <c r="C44" s="51"/>
      <c r="D44" s="51"/>
      <c r="E44" s="51"/>
      <c r="F44" s="51"/>
      <c r="G44" s="51"/>
      <c r="H44" s="51"/>
      <c r="I44" s="135"/>
      <c r="J44" s="51"/>
      <c r="K44" s="51"/>
      <c r="L44" s="35"/>
    </row>
    <row r="48" s="1" customFormat="1" ht="6.96" customHeight="1">
      <c r="B48" s="52"/>
      <c r="C48" s="53"/>
      <c r="D48" s="53"/>
      <c r="E48" s="53"/>
      <c r="F48" s="53"/>
      <c r="G48" s="53"/>
      <c r="H48" s="53"/>
      <c r="I48" s="136"/>
      <c r="J48" s="53"/>
      <c r="K48" s="53"/>
      <c r="L48" s="35"/>
    </row>
    <row r="49" s="1" customFormat="1" ht="24.96" customHeight="1">
      <c r="B49" s="35"/>
      <c r="C49" s="21" t="s">
        <v>129</v>
      </c>
      <c r="I49" s="119"/>
      <c r="L49" s="35"/>
    </row>
    <row r="50" s="1" customFormat="1" ht="6.96" customHeight="1">
      <c r="B50" s="35"/>
      <c r="I50" s="119"/>
      <c r="L50" s="35"/>
    </row>
    <row r="51" s="1" customFormat="1" ht="12" customHeight="1">
      <c r="B51" s="35"/>
      <c r="C51" s="29" t="s">
        <v>17</v>
      </c>
      <c r="I51" s="119"/>
      <c r="L51" s="35"/>
    </row>
    <row r="52" s="1" customFormat="1" ht="16.5" customHeight="1">
      <c r="B52" s="35"/>
      <c r="E52" s="118" t="str">
        <f>E7</f>
        <v>STAVEBNÍ ÚPRAVY OBJEKTU TOVÁRNÍ 44</v>
      </c>
      <c r="F52" s="29"/>
      <c r="G52" s="29"/>
      <c r="H52" s="29"/>
      <c r="I52" s="119"/>
      <c r="L52" s="35"/>
    </row>
    <row r="53" ht="12" customHeight="1">
      <c r="B53" s="20"/>
      <c r="C53" s="29" t="s">
        <v>125</v>
      </c>
      <c r="L53" s="20"/>
    </row>
    <row r="54" ht="16.5" customHeight="1">
      <c r="B54" s="20"/>
      <c r="E54" s="118" t="s">
        <v>749</v>
      </c>
      <c r="L54" s="20"/>
    </row>
    <row r="55" ht="12" customHeight="1">
      <c r="B55" s="20"/>
      <c r="C55" s="29" t="s">
        <v>127</v>
      </c>
      <c r="L55" s="20"/>
    </row>
    <row r="56" s="1" customFormat="1" ht="16.5" customHeight="1">
      <c r="B56" s="35"/>
      <c r="E56" s="29" t="s">
        <v>750</v>
      </c>
      <c r="F56" s="1"/>
      <c r="G56" s="1"/>
      <c r="H56" s="1"/>
      <c r="I56" s="119"/>
      <c r="L56" s="35"/>
    </row>
    <row r="57" s="1" customFormat="1" ht="12" customHeight="1">
      <c r="B57" s="35"/>
      <c r="C57" s="29" t="s">
        <v>751</v>
      </c>
      <c r="I57" s="119"/>
      <c r="L57" s="35"/>
    </row>
    <row r="58" s="1" customFormat="1" ht="16.5" customHeight="1">
      <c r="B58" s="35"/>
      <c r="E58" s="56" t="str">
        <f>E13</f>
        <v>18076F - Lodžie 2.42, 3.42, 4.41 - 3,1 m2</v>
      </c>
      <c r="F58" s="1"/>
      <c r="G58" s="1"/>
      <c r="H58" s="1"/>
      <c r="I58" s="119"/>
      <c r="L58" s="35"/>
    </row>
    <row r="59" s="1" customFormat="1" ht="6.96" customHeight="1">
      <c r="B59" s="35"/>
      <c r="I59" s="119"/>
      <c r="L59" s="35"/>
    </row>
    <row r="60" s="1" customFormat="1" ht="12" customHeight="1">
      <c r="B60" s="35"/>
      <c r="C60" s="29" t="s">
        <v>21</v>
      </c>
      <c r="F60" s="17" t="str">
        <f>F16</f>
        <v>Kolín, Tovární 44</v>
      </c>
      <c r="I60" s="120" t="s">
        <v>23</v>
      </c>
      <c r="J60" s="58" t="str">
        <f>IF(J16="","",J16)</f>
        <v>12. 12. 2018</v>
      </c>
      <c r="L60" s="35"/>
    </row>
    <row r="61" s="1" customFormat="1" ht="6.96" customHeight="1">
      <c r="B61" s="35"/>
      <c r="I61" s="119"/>
      <c r="L61" s="35"/>
    </row>
    <row r="62" s="1" customFormat="1" ht="24.9" customHeight="1">
      <c r="B62" s="35"/>
      <c r="C62" s="29" t="s">
        <v>25</v>
      </c>
      <c r="F62" s="17" t="str">
        <f>E19</f>
        <v>Město Kolín, Karlovo náměstí 78, Kolín I</v>
      </c>
      <c r="I62" s="120" t="s">
        <v>31</v>
      </c>
      <c r="J62" s="33" t="str">
        <f>E25</f>
        <v>AZ PROJECT s.r.o., Plynárenská 830, Kolín IV</v>
      </c>
      <c r="L62" s="35"/>
    </row>
    <row r="63" s="1" customFormat="1" ht="24.9" customHeight="1">
      <c r="B63" s="35"/>
      <c r="C63" s="29" t="s">
        <v>29</v>
      </c>
      <c r="F63" s="17" t="str">
        <f>IF(E22="","",E22)</f>
        <v>Vyplň údaj</v>
      </c>
      <c r="I63" s="120" t="s">
        <v>36</v>
      </c>
      <c r="J63" s="33" t="str">
        <f>E28</f>
        <v>AZ PROJECT s.r.o., Plynárenská 830, Kolín IV</v>
      </c>
      <c r="L63" s="35"/>
    </row>
    <row r="64" s="1" customFormat="1" ht="10.32" customHeight="1">
      <c r="B64" s="35"/>
      <c r="I64" s="119"/>
      <c r="L64" s="35"/>
    </row>
    <row r="65" s="1" customFormat="1" ht="29.28" customHeight="1">
      <c r="B65" s="35"/>
      <c r="C65" s="137" t="s">
        <v>130</v>
      </c>
      <c r="D65" s="128"/>
      <c r="E65" s="128"/>
      <c r="F65" s="128"/>
      <c r="G65" s="128"/>
      <c r="H65" s="128"/>
      <c r="I65" s="138"/>
      <c r="J65" s="139" t="s">
        <v>131</v>
      </c>
      <c r="K65" s="128"/>
      <c r="L65" s="35"/>
    </row>
    <row r="66" s="1" customFormat="1" ht="10.32" customHeight="1">
      <c r="B66" s="35"/>
      <c r="I66" s="119"/>
      <c r="L66" s="35"/>
    </row>
    <row r="67" s="1" customFormat="1" ht="22.8" customHeight="1">
      <c r="B67" s="35"/>
      <c r="C67" s="140" t="s">
        <v>71</v>
      </c>
      <c r="I67" s="119"/>
      <c r="J67" s="81">
        <f>J103</f>
        <v>0</v>
      </c>
      <c r="L67" s="35"/>
      <c r="AU67" s="17" t="s">
        <v>132</v>
      </c>
    </row>
    <row r="68" s="8" customFormat="1" ht="24.96" customHeight="1">
      <c r="B68" s="141"/>
      <c r="D68" s="142" t="s">
        <v>133</v>
      </c>
      <c r="E68" s="143"/>
      <c r="F68" s="143"/>
      <c r="G68" s="143"/>
      <c r="H68" s="143"/>
      <c r="I68" s="144"/>
      <c r="J68" s="145">
        <f>J104</f>
        <v>0</v>
      </c>
      <c r="L68" s="141"/>
    </row>
    <row r="69" s="9" customFormat="1" ht="19.92" customHeight="1">
      <c r="B69" s="146"/>
      <c r="D69" s="147" t="s">
        <v>134</v>
      </c>
      <c r="E69" s="148"/>
      <c r="F69" s="148"/>
      <c r="G69" s="148"/>
      <c r="H69" s="148"/>
      <c r="I69" s="149"/>
      <c r="J69" s="150">
        <f>J105</f>
        <v>0</v>
      </c>
      <c r="L69" s="146"/>
    </row>
    <row r="70" s="9" customFormat="1" ht="19.92" customHeight="1">
      <c r="B70" s="146"/>
      <c r="D70" s="147" t="s">
        <v>135</v>
      </c>
      <c r="E70" s="148"/>
      <c r="F70" s="148"/>
      <c r="G70" s="148"/>
      <c r="H70" s="148"/>
      <c r="I70" s="149"/>
      <c r="J70" s="150">
        <f>J144</f>
        <v>0</v>
      </c>
      <c r="L70" s="146"/>
    </row>
    <row r="71" s="9" customFormat="1" ht="19.92" customHeight="1">
      <c r="B71" s="146"/>
      <c r="D71" s="147" t="s">
        <v>136</v>
      </c>
      <c r="E71" s="148"/>
      <c r="F71" s="148"/>
      <c r="G71" s="148"/>
      <c r="H71" s="148"/>
      <c r="I71" s="149"/>
      <c r="J71" s="150">
        <f>J163</f>
        <v>0</v>
      </c>
      <c r="L71" s="146"/>
    </row>
    <row r="72" s="9" customFormat="1" ht="19.92" customHeight="1">
      <c r="B72" s="146"/>
      <c r="D72" s="147" t="s">
        <v>137</v>
      </c>
      <c r="E72" s="148"/>
      <c r="F72" s="148"/>
      <c r="G72" s="148"/>
      <c r="H72" s="148"/>
      <c r="I72" s="149"/>
      <c r="J72" s="150">
        <f>J172</f>
        <v>0</v>
      </c>
      <c r="L72" s="146"/>
    </row>
    <row r="73" s="8" customFormat="1" ht="24.96" customHeight="1">
      <c r="B73" s="141"/>
      <c r="D73" s="142" t="s">
        <v>138</v>
      </c>
      <c r="E73" s="143"/>
      <c r="F73" s="143"/>
      <c r="G73" s="143"/>
      <c r="H73" s="143"/>
      <c r="I73" s="144"/>
      <c r="J73" s="145">
        <f>J174</f>
        <v>0</v>
      </c>
      <c r="L73" s="141"/>
    </row>
    <row r="74" s="9" customFormat="1" ht="19.92" customHeight="1">
      <c r="B74" s="146"/>
      <c r="D74" s="147" t="s">
        <v>139</v>
      </c>
      <c r="E74" s="148"/>
      <c r="F74" s="148"/>
      <c r="G74" s="148"/>
      <c r="H74" s="148"/>
      <c r="I74" s="149"/>
      <c r="J74" s="150">
        <f>J175</f>
        <v>0</v>
      </c>
      <c r="L74" s="146"/>
    </row>
    <row r="75" s="9" customFormat="1" ht="19.92" customHeight="1">
      <c r="B75" s="146"/>
      <c r="D75" s="147" t="s">
        <v>140</v>
      </c>
      <c r="E75" s="148"/>
      <c r="F75" s="148"/>
      <c r="G75" s="148"/>
      <c r="H75" s="148"/>
      <c r="I75" s="149"/>
      <c r="J75" s="150">
        <f>J189</f>
        <v>0</v>
      </c>
      <c r="L75" s="146"/>
    </row>
    <row r="76" s="9" customFormat="1" ht="19.92" customHeight="1">
      <c r="B76" s="146"/>
      <c r="D76" s="147" t="s">
        <v>142</v>
      </c>
      <c r="E76" s="148"/>
      <c r="F76" s="148"/>
      <c r="G76" s="148"/>
      <c r="H76" s="148"/>
      <c r="I76" s="149"/>
      <c r="J76" s="150">
        <f>J195</f>
        <v>0</v>
      </c>
      <c r="L76" s="146"/>
    </row>
    <row r="77" s="9" customFormat="1" ht="19.92" customHeight="1">
      <c r="B77" s="146"/>
      <c r="D77" s="147" t="s">
        <v>146</v>
      </c>
      <c r="E77" s="148"/>
      <c r="F77" s="148"/>
      <c r="G77" s="148"/>
      <c r="H77" s="148"/>
      <c r="I77" s="149"/>
      <c r="J77" s="150">
        <f>J205</f>
        <v>0</v>
      </c>
      <c r="L77" s="146"/>
    </row>
    <row r="78" s="9" customFormat="1" ht="19.92" customHeight="1">
      <c r="B78" s="146"/>
      <c r="D78" s="147" t="s">
        <v>147</v>
      </c>
      <c r="E78" s="148"/>
      <c r="F78" s="148"/>
      <c r="G78" s="148"/>
      <c r="H78" s="148"/>
      <c r="I78" s="149"/>
      <c r="J78" s="150">
        <f>J217</f>
        <v>0</v>
      </c>
      <c r="L78" s="146"/>
    </row>
    <row r="79" s="9" customFormat="1" ht="19.92" customHeight="1">
      <c r="B79" s="146"/>
      <c r="D79" s="147" t="s">
        <v>150</v>
      </c>
      <c r="E79" s="148"/>
      <c r="F79" s="148"/>
      <c r="G79" s="148"/>
      <c r="H79" s="148"/>
      <c r="I79" s="149"/>
      <c r="J79" s="150">
        <f>J224</f>
        <v>0</v>
      </c>
      <c r="L79" s="146"/>
    </row>
    <row r="80" s="1" customFormat="1" ht="21.84" customHeight="1">
      <c r="B80" s="35"/>
      <c r="I80" s="119"/>
      <c r="L80" s="35"/>
    </row>
    <row r="81" s="1" customFormat="1" ht="6.96" customHeight="1">
      <c r="B81" s="50"/>
      <c r="C81" s="51"/>
      <c r="D81" s="51"/>
      <c r="E81" s="51"/>
      <c r="F81" s="51"/>
      <c r="G81" s="51"/>
      <c r="H81" s="51"/>
      <c r="I81" s="135"/>
      <c r="J81" s="51"/>
      <c r="K81" s="51"/>
      <c r="L81" s="35"/>
    </row>
    <row r="85" s="1" customFormat="1" ht="6.96" customHeight="1">
      <c r="B85" s="52"/>
      <c r="C85" s="53"/>
      <c r="D85" s="53"/>
      <c r="E85" s="53"/>
      <c r="F85" s="53"/>
      <c r="G85" s="53"/>
      <c r="H85" s="53"/>
      <c r="I85" s="136"/>
      <c r="J85" s="53"/>
      <c r="K85" s="53"/>
      <c r="L85" s="35"/>
    </row>
    <row r="86" s="1" customFormat="1" ht="24.96" customHeight="1">
      <c r="B86" s="35"/>
      <c r="C86" s="21" t="s">
        <v>151</v>
      </c>
      <c r="I86" s="119"/>
      <c r="L86" s="35"/>
    </row>
    <row r="87" s="1" customFormat="1" ht="6.96" customHeight="1">
      <c r="B87" s="35"/>
      <c r="I87" s="119"/>
      <c r="L87" s="35"/>
    </row>
    <row r="88" s="1" customFormat="1" ht="12" customHeight="1">
      <c r="B88" s="35"/>
      <c r="C88" s="29" t="s">
        <v>17</v>
      </c>
      <c r="I88" s="119"/>
      <c r="L88" s="35"/>
    </row>
    <row r="89" s="1" customFormat="1" ht="16.5" customHeight="1">
      <c r="B89" s="35"/>
      <c r="E89" s="118" t="str">
        <f>E7</f>
        <v>STAVEBNÍ ÚPRAVY OBJEKTU TOVÁRNÍ 44</v>
      </c>
      <c r="F89" s="29"/>
      <c r="G89" s="29"/>
      <c r="H89" s="29"/>
      <c r="I89" s="119"/>
      <c r="L89" s="35"/>
    </row>
    <row r="90" ht="12" customHeight="1">
      <c r="B90" s="20"/>
      <c r="C90" s="29" t="s">
        <v>125</v>
      </c>
      <c r="L90" s="20"/>
    </row>
    <row r="91" ht="16.5" customHeight="1">
      <c r="B91" s="20"/>
      <c r="E91" s="118" t="s">
        <v>749</v>
      </c>
      <c r="L91" s="20"/>
    </row>
    <row r="92" ht="12" customHeight="1">
      <c r="B92" s="20"/>
      <c r="C92" s="29" t="s">
        <v>127</v>
      </c>
      <c r="L92" s="20"/>
    </row>
    <row r="93" s="1" customFormat="1" ht="16.5" customHeight="1">
      <c r="B93" s="35"/>
      <c r="E93" s="29" t="s">
        <v>750</v>
      </c>
      <c r="F93" s="1"/>
      <c r="G93" s="1"/>
      <c r="H93" s="1"/>
      <c r="I93" s="119"/>
      <c r="L93" s="35"/>
    </row>
    <row r="94" s="1" customFormat="1" ht="12" customHeight="1">
      <c r="B94" s="35"/>
      <c r="C94" s="29" t="s">
        <v>751</v>
      </c>
      <c r="I94" s="119"/>
      <c r="L94" s="35"/>
    </row>
    <row r="95" s="1" customFormat="1" ht="16.5" customHeight="1">
      <c r="B95" s="35"/>
      <c r="E95" s="56" t="str">
        <f>E13</f>
        <v>18076F - Lodžie 2.42, 3.42, 4.41 - 3,1 m2</v>
      </c>
      <c r="F95" s="1"/>
      <c r="G95" s="1"/>
      <c r="H95" s="1"/>
      <c r="I95" s="119"/>
      <c r="L95" s="35"/>
    </row>
    <row r="96" s="1" customFormat="1" ht="6.96" customHeight="1">
      <c r="B96" s="35"/>
      <c r="I96" s="119"/>
      <c r="L96" s="35"/>
    </row>
    <row r="97" s="1" customFormat="1" ht="12" customHeight="1">
      <c r="B97" s="35"/>
      <c r="C97" s="29" t="s">
        <v>21</v>
      </c>
      <c r="F97" s="17" t="str">
        <f>F16</f>
        <v>Kolín, Tovární 44</v>
      </c>
      <c r="I97" s="120" t="s">
        <v>23</v>
      </c>
      <c r="J97" s="58" t="str">
        <f>IF(J16="","",J16)</f>
        <v>12. 12. 2018</v>
      </c>
      <c r="L97" s="35"/>
    </row>
    <row r="98" s="1" customFormat="1" ht="6.96" customHeight="1">
      <c r="B98" s="35"/>
      <c r="I98" s="119"/>
      <c r="L98" s="35"/>
    </row>
    <row r="99" s="1" customFormat="1" ht="24.9" customHeight="1">
      <c r="B99" s="35"/>
      <c r="C99" s="29" t="s">
        <v>25</v>
      </c>
      <c r="F99" s="17" t="str">
        <f>E19</f>
        <v>Město Kolín, Karlovo náměstí 78, Kolín I</v>
      </c>
      <c r="I99" s="120" t="s">
        <v>31</v>
      </c>
      <c r="J99" s="33" t="str">
        <f>E25</f>
        <v>AZ PROJECT s.r.o., Plynárenská 830, Kolín IV</v>
      </c>
      <c r="L99" s="35"/>
    </row>
    <row r="100" s="1" customFormat="1" ht="24.9" customHeight="1">
      <c r="B100" s="35"/>
      <c r="C100" s="29" t="s">
        <v>29</v>
      </c>
      <c r="F100" s="17" t="str">
        <f>IF(E22="","",E22)</f>
        <v>Vyplň údaj</v>
      </c>
      <c r="I100" s="120" t="s">
        <v>36</v>
      </c>
      <c r="J100" s="33" t="str">
        <f>E28</f>
        <v>AZ PROJECT s.r.o., Plynárenská 830, Kolín IV</v>
      </c>
      <c r="L100" s="35"/>
    </row>
    <row r="101" s="1" customFormat="1" ht="10.32" customHeight="1">
      <c r="B101" s="35"/>
      <c r="I101" s="119"/>
      <c r="L101" s="35"/>
    </row>
    <row r="102" s="10" customFormat="1" ht="29.28" customHeight="1">
      <c r="B102" s="151"/>
      <c r="C102" s="152" t="s">
        <v>152</v>
      </c>
      <c r="D102" s="153" t="s">
        <v>58</v>
      </c>
      <c r="E102" s="153" t="s">
        <v>54</v>
      </c>
      <c r="F102" s="153" t="s">
        <v>55</v>
      </c>
      <c r="G102" s="153" t="s">
        <v>153</v>
      </c>
      <c r="H102" s="153" t="s">
        <v>154</v>
      </c>
      <c r="I102" s="154" t="s">
        <v>155</v>
      </c>
      <c r="J102" s="153" t="s">
        <v>131</v>
      </c>
      <c r="K102" s="155" t="s">
        <v>156</v>
      </c>
      <c r="L102" s="151"/>
      <c r="M102" s="73" t="s">
        <v>3</v>
      </c>
      <c r="N102" s="74" t="s">
        <v>43</v>
      </c>
      <c r="O102" s="74" t="s">
        <v>157</v>
      </c>
      <c r="P102" s="74" t="s">
        <v>158</v>
      </c>
      <c r="Q102" s="74" t="s">
        <v>159</v>
      </c>
      <c r="R102" s="74" t="s">
        <v>160</v>
      </c>
      <c r="S102" s="74" t="s">
        <v>161</v>
      </c>
      <c r="T102" s="75" t="s">
        <v>162</v>
      </c>
    </row>
    <row r="103" s="1" customFormat="1" ht="22.8" customHeight="1">
      <c r="B103" s="35"/>
      <c r="C103" s="78" t="s">
        <v>163</v>
      </c>
      <c r="I103" s="119"/>
      <c r="J103" s="156">
        <f>BK103</f>
        <v>0</v>
      </c>
      <c r="L103" s="35"/>
      <c r="M103" s="76"/>
      <c r="N103" s="61"/>
      <c r="O103" s="61"/>
      <c r="P103" s="157">
        <f>P104+P174</f>
        <v>0</v>
      </c>
      <c r="Q103" s="61"/>
      <c r="R103" s="157">
        <f>R104+R174</f>
        <v>2.1017255599999998</v>
      </c>
      <c r="S103" s="61"/>
      <c r="T103" s="158">
        <f>T104+T174</f>
        <v>2.3267475000000002</v>
      </c>
      <c r="AT103" s="17" t="s">
        <v>72</v>
      </c>
      <c r="AU103" s="17" t="s">
        <v>132</v>
      </c>
      <c r="BK103" s="159">
        <f>BK104+BK174</f>
        <v>0</v>
      </c>
    </row>
    <row r="104" s="11" customFormat="1" ht="25.92" customHeight="1">
      <c r="B104" s="160"/>
      <c r="D104" s="161" t="s">
        <v>72</v>
      </c>
      <c r="E104" s="162" t="s">
        <v>164</v>
      </c>
      <c r="F104" s="162" t="s">
        <v>165</v>
      </c>
      <c r="I104" s="163"/>
      <c r="J104" s="164">
        <f>BK104</f>
        <v>0</v>
      </c>
      <c r="L104" s="160"/>
      <c r="M104" s="165"/>
      <c r="N104" s="166"/>
      <c r="O104" s="166"/>
      <c r="P104" s="167">
        <f>P105+P144+P163+P172</f>
        <v>0</v>
      </c>
      <c r="Q104" s="166"/>
      <c r="R104" s="167">
        <f>R105+R144+R163+R172</f>
        <v>1.7690630199999997</v>
      </c>
      <c r="S104" s="166"/>
      <c r="T104" s="168">
        <f>T105+T144+T163+T172</f>
        <v>2.2835400000000003</v>
      </c>
      <c r="AR104" s="161" t="s">
        <v>80</v>
      </c>
      <c r="AT104" s="169" t="s">
        <v>72</v>
      </c>
      <c r="AU104" s="169" t="s">
        <v>73</v>
      </c>
      <c r="AY104" s="161" t="s">
        <v>166</v>
      </c>
      <c r="BK104" s="170">
        <f>BK105+BK144+BK163+BK172</f>
        <v>0</v>
      </c>
    </row>
    <row r="105" s="11" customFormat="1" ht="22.8" customHeight="1">
      <c r="B105" s="160"/>
      <c r="D105" s="161" t="s">
        <v>72</v>
      </c>
      <c r="E105" s="171" t="s">
        <v>167</v>
      </c>
      <c r="F105" s="171" t="s">
        <v>168</v>
      </c>
      <c r="I105" s="163"/>
      <c r="J105" s="172">
        <f>BK105</f>
        <v>0</v>
      </c>
      <c r="L105" s="160"/>
      <c r="M105" s="165"/>
      <c r="N105" s="166"/>
      <c r="O105" s="166"/>
      <c r="P105" s="167">
        <f>SUM(P106:P143)</f>
        <v>0</v>
      </c>
      <c r="Q105" s="166"/>
      <c r="R105" s="167">
        <f>SUM(R106:R143)</f>
        <v>1.5883640199999998</v>
      </c>
      <c r="S105" s="166"/>
      <c r="T105" s="168">
        <f>SUM(T106:T143)</f>
        <v>0</v>
      </c>
      <c r="AR105" s="161" t="s">
        <v>80</v>
      </c>
      <c r="AT105" s="169" t="s">
        <v>72</v>
      </c>
      <c r="AU105" s="169" t="s">
        <v>80</v>
      </c>
      <c r="AY105" s="161" t="s">
        <v>166</v>
      </c>
      <c r="BK105" s="170">
        <f>SUM(BK106:BK143)</f>
        <v>0</v>
      </c>
    </row>
    <row r="106" s="1" customFormat="1" ht="16.5" customHeight="1">
      <c r="B106" s="173"/>
      <c r="C106" s="174" t="s">
        <v>80</v>
      </c>
      <c r="D106" s="174" t="s">
        <v>169</v>
      </c>
      <c r="E106" s="175" t="s">
        <v>759</v>
      </c>
      <c r="F106" s="176" t="s">
        <v>760</v>
      </c>
      <c r="G106" s="177" t="s">
        <v>172</v>
      </c>
      <c r="H106" s="178">
        <v>37.935000000000002</v>
      </c>
      <c r="I106" s="179"/>
      <c r="J106" s="180">
        <f>ROUND(I106*H106,2)</f>
        <v>0</v>
      </c>
      <c r="K106" s="176" t="s">
        <v>3</v>
      </c>
      <c r="L106" s="35"/>
      <c r="M106" s="181" t="s">
        <v>3</v>
      </c>
      <c r="N106" s="182" t="s">
        <v>45</v>
      </c>
      <c r="O106" s="65"/>
      <c r="P106" s="183">
        <f>O106*H106</f>
        <v>0</v>
      </c>
      <c r="Q106" s="183">
        <v>0.01575</v>
      </c>
      <c r="R106" s="183">
        <f>Q106*H106</f>
        <v>0.59747625000000004</v>
      </c>
      <c r="S106" s="183">
        <v>0</v>
      </c>
      <c r="T106" s="184">
        <f>S106*H106</f>
        <v>0</v>
      </c>
      <c r="AR106" s="17" t="s">
        <v>174</v>
      </c>
      <c r="AT106" s="17" t="s">
        <v>169</v>
      </c>
      <c r="AU106" s="17" t="s">
        <v>84</v>
      </c>
      <c r="AY106" s="17" t="s">
        <v>166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7" t="s">
        <v>84</v>
      </c>
      <c r="BK106" s="185">
        <f>ROUND(I106*H106,2)</f>
        <v>0</v>
      </c>
      <c r="BL106" s="17" t="s">
        <v>174</v>
      </c>
      <c r="BM106" s="17" t="s">
        <v>1330</v>
      </c>
    </row>
    <row r="107" s="12" customFormat="1">
      <c r="B107" s="186"/>
      <c r="D107" s="187" t="s">
        <v>176</v>
      </c>
      <c r="E107" s="188" t="s">
        <v>3</v>
      </c>
      <c r="F107" s="189" t="s">
        <v>1331</v>
      </c>
      <c r="H107" s="190">
        <v>37.935000000000002</v>
      </c>
      <c r="I107" s="191"/>
      <c r="L107" s="186"/>
      <c r="M107" s="192"/>
      <c r="N107" s="193"/>
      <c r="O107" s="193"/>
      <c r="P107" s="193"/>
      <c r="Q107" s="193"/>
      <c r="R107" s="193"/>
      <c r="S107" s="193"/>
      <c r="T107" s="194"/>
      <c r="AT107" s="188" t="s">
        <v>176</v>
      </c>
      <c r="AU107" s="188" t="s">
        <v>84</v>
      </c>
      <c r="AV107" s="12" t="s">
        <v>84</v>
      </c>
      <c r="AW107" s="12" t="s">
        <v>35</v>
      </c>
      <c r="AX107" s="12" t="s">
        <v>80</v>
      </c>
      <c r="AY107" s="188" t="s">
        <v>166</v>
      </c>
    </row>
    <row r="108" s="1" customFormat="1" ht="16.5" customHeight="1">
      <c r="B108" s="173"/>
      <c r="C108" s="174" t="s">
        <v>84</v>
      </c>
      <c r="D108" s="174" t="s">
        <v>169</v>
      </c>
      <c r="E108" s="175" t="s">
        <v>763</v>
      </c>
      <c r="F108" s="176" t="s">
        <v>764</v>
      </c>
      <c r="G108" s="177" t="s">
        <v>765</v>
      </c>
      <c r="H108" s="178">
        <v>3</v>
      </c>
      <c r="I108" s="179"/>
      <c r="J108" s="180">
        <f>ROUND(I108*H108,2)</f>
        <v>0</v>
      </c>
      <c r="K108" s="176" t="s">
        <v>3</v>
      </c>
      <c r="L108" s="35"/>
      <c r="M108" s="181" t="s">
        <v>3</v>
      </c>
      <c r="N108" s="182" t="s">
        <v>45</v>
      </c>
      <c r="O108" s="65"/>
      <c r="P108" s="183">
        <f>O108*H108</f>
        <v>0</v>
      </c>
      <c r="Q108" s="183">
        <v>0.01575</v>
      </c>
      <c r="R108" s="183">
        <f>Q108*H108</f>
        <v>0.04725</v>
      </c>
      <c r="S108" s="183">
        <v>0</v>
      </c>
      <c r="T108" s="184">
        <f>S108*H108</f>
        <v>0</v>
      </c>
      <c r="AR108" s="17" t="s">
        <v>174</v>
      </c>
      <c r="AT108" s="17" t="s">
        <v>169</v>
      </c>
      <c r="AU108" s="17" t="s">
        <v>84</v>
      </c>
      <c r="AY108" s="17" t="s">
        <v>166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84</v>
      </c>
      <c r="BK108" s="185">
        <f>ROUND(I108*H108,2)</f>
        <v>0</v>
      </c>
      <c r="BL108" s="17" t="s">
        <v>174</v>
      </c>
      <c r="BM108" s="17" t="s">
        <v>1332</v>
      </c>
    </row>
    <row r="109" s="1" customFormat="1" ht="16.5" customHeight="1">
      <c r="B109" s="173"/>
      <c r="C109" s="174" t="s">
        <v>99</v>
      </c>
      <c r="D109" s="174" t="s">
        <v>169</v>
      </c>
      <c r="E109" s="175" t="s">
        <v>767</v>
      </c>
      <c r="F109" s="176" t="s">
        <v>768</v>
      </c>
      <c r="G109" s="177" t="s">
        <v>765</v>
      </c>
      <c r="H109" s="178">
        <v>3</v>
      </c>
      <c r="I109" s="179"/>
      <c r="J109" s="180">
        <f>ROUND(I109*H109,2)</f>
        <v>0</v>
      </c>
      <c r="K109" s="176" t="s">
        <v>3</v>
      </c>
      <c r="L109" s="35"/>
      <c r="M109" s="181" t="s">
        <v>3</v>
      </c>
      <c r="N109" s="182" t="s">
        <v>45</v>
      </c>
      <c r="O109" s="65"/>
      <c r="P109" s="183">
        <f>O109*H109</f>
        <v>0</v>
      </c>
      <c r="Q109" s="183">
        <v>0.01575</v>
      </c>
      <c r="R109" s="183">
        <f>Q109*H109</f>
        <v>0.04725</v>
      </c>
      <c r="S109" s="183">
        <v>0</v>
      </c>
      <c r="T109" s="184">
        <f>S109*H109</f>
        <v>0</v>
      </c>
      <c r="AR109" s="17" t="s">
        <v>174</v>
      </c>
      <c r="AT109" s="17" t="s">
        <v>169</v>
      </c>
      <c r="AU109" s="17" t="s">
        <v>84</v>
      </c>
      <c r="AY109" s="17" t="s">
        <v>166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84</v>
      </c>
      <c r="BK109" s="185">
        <f>ROUND(I109*H109,2)</f>
        <v>0</v>
      </c>
      <c r="BL109" s="17" t="s">
        <v>174</v>
      </c>
      <c r="BM109" s="17" t="s">
        <v>1333</v>
      </c>
    </row>
    <row r="110" s="1" customFormat="1" ht="22.5" customHeight="1">
      <c r="B110" s="173"/>
      <c r="C110" s="174" t="s">
        <v>174</v>
      </c>
      <c r="D110" s="174" t="s">
        <v>169</v>
      </c>
      <c r="E110" s="175" t="s">
        <v>770</v>
      </c>
      <c r="F110" s="176" t="s">
        <v>771</v>
      </c>
      <c r="G110" s="177" t="s">
        <v>172</v>
      </c>
      <c r="H110" s="178">
        <v>7.9349999999999996</v>
      </c>
      <c r="I110" s="179"/>
      <c r="J110" s="180">
        <f>ROUND(I110*H110,2)</f>
        <v>0</v>
      </c>
      <c r="K110" s="176" t="s">
        <v>173</v>
      </c>
      <c r="L110" s="35"/>
      <c r="M110" s="181" t="s">
        <v>3</v>
      </c>
      <c r="N110" s="182" t="s">
        <v>45</v>
      </c>
      <c r="O110" s="65"/>
      <c r="P110" s="183">
        <f>O110*H110</f>
        <v>0</v>
      </c>
      <c r="Q110" s="183">
        <v>0.0092800000000000001</v>
      </c>
      <c r="R110" s="183">
        <f>Q110*H110</f>
        <v>0.073636800000000002</v>
      </c>
      <c r="S110" s="183">
        <v>0</v>
      </c>
      <c r="T110" s="184">
        <f>S110*H110</f>
        <v>0</v>
      </c>
      <c r="AR110" s="17" t="s">
        <v>174</v>
      </c>
      <c r="AT110" s="17" t="s">
        <v>169</v>
      </c>
      <c r="AU110" s="17" t="s">
        <v>84</v>
      </c>
      <c r="AY110" s="17" t="s">
        <v>166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84</v>
      </c>
      <c r="BK110" s="185">
        <f>ROUND(I110*H110,2)</f>
        <v>0</v>
      </c>
      <c r="BL110" s="17" t="s">
        <v>174</v>
      </c>
      <c r="BM110" s="17" t="s">
        <v>1334</v>
      </c>
    </row>
    <row r="111" s="12" customFormat="1">
      <c r="B111" s="186"/>
      <c r="D111" s="187" t="s">
        <v>176</v>
      </c>
      <c r="E111" s="188" t="s">
        <v>3</v>
      </c>
      <c r="F111" s="189" t="s">
        <v>1335</v>
      </c>
      <c r="H111" s="190">
        <v>7.9349999999999996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88" t="s">
        <v>176</v>
      </c>
      <c r="AU111" s="188" t="s">
        <v>84</v>
      </c>
      <c r="AV111" s="12" t="s">
        <v>84</v>
      </c>
      <c r="AW111" s="12" t="s">
        <v>35</v>
      </c>
      <c r="AX111" s="12" t="s">
        <v>80</v>
      </c>
      <c r="AY111" s="188" t="s">
        <v>166</v>
      </c>
    </row>
    <row r="112" s="1" customFormat="1" ht="16.5" customHeight="1">
      <c r="B112" s="173"/>
      <c r="C112" s="174" t="s">
        <v>197</v>
      </c>
      <c r="D112" s="174" t="s">
        <v>169</v>
      </c>
      <c r="E112" s="175" t="s">
        <v>774</v>
      </c>
      <c r="F112" s="176" t="s">
        <v>775</v>
      </c>
      <c r="G112" s="177" t="s">
        <v>172</v>
      </c>
      <c r="H112" s="178">
        <v>7.9349999999999996</v>
      </c>
      <c r="I112" s="179"/>
      <c r="J112" s="180">
        <f>ROUND(I112*H112,2)</f>
        <v>0</v>
      </c>
      <c r="K112" s="176" t="s">
        <v>173</v>
      </c>
      <c r="L112" s="35"/>
      <c r="M112" s="181" t="s">
        <v>3</v>
      </c>
      <c r="N112" s="182" t="s">
        <v>45</v>
      </c>
      <c r="O112" s="65"/>
      <c r="P112" s="183">
        <f>O112*H112</f>
        <v>0</v>
      </c>
      <c r="Q112" s="183">
        <v>0.00348</v>
      </c>
      <c r="R112" s="183">
        <f>Q112*H112</f>
        <v>0.027613799999999997</v>
      </c>
      <c r="S112" s="183">
        <v>0</v>
      </c>
      <c r="T112" s="184">
        <f>S112*H112</f>
        <v>0</v>
      </c>
      <c r="AR112" s="17" t="s">
        <v>174</v>
      </c>
      <c r="AT112" s="17" t="s">
        <v>169</v>
      </c>
      <c r="AU112" s="17" t="s">
        <v>84</v>
      </c>
      <c r="AY112" s="17" t="s">
        <v>166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84</v>
      </c>
      <c r="BK112" s="185">
        <f>ROUND(I112*H112,2)</f>
        <v>0</v>
      </c>
      <c r="BL112" s="17" t="s">
        <v>174</v>
      </c>
      <c r="BM112" s="17" t="s">
        <v>1336</v>
      </c>
    </row>
    <row r="113" s="12" customFormat="1">
      <c r="B113" s="186"/>
      <c r="D113" s="187" t="s">
        <v>176</v>
      </c>
      <c r="E113" s="188" t="s">
        <v>3</v>
      </c>
      <c r="F113" s="189" t="s">
        <v>1337</v>
      </c>
      <c r="H113" s="190">
        <v>7.9349999999999996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88" t="s">
        <v>176</v>
      </c>
      <c r="AU113" s="188" t="s">
        <v>84</v>
      </c>
      <c r="AV113" s="12" t="s">
        <v>84</v>
      </c>
      <c r="AW113" s="12" t="s">
        <v>35</v>
      </c>
      <c r="AX113" s="12" t="s">
        <v>80</v>
      </c>
      <c r="AY113" s="188" t="s">
        <v>166</v>
      </c>
    </row>
    <row r="114" s="1" customFormat="1" ht="22.5" customHeight="1">
      <c r="B114" s="173"/>
      <c r="C114" s="174" t="s">
        <v>167</v>
      </c>
      <c r="D114" s="174" t="s">
        <v>169</v>
      </c>
      <c r="E114" s="175" t="s">
        <v>786</v>
      </c>
      <c r="F114" s="176" t="s">
        <v>787</v>
      </c>
      <c r="G114" s="177" t="s">
        <v>172</v>
      </c>
      <c r="H114" s="178">
        <v>36.460000000000001</v>
      </c>
      <c r="I114" s="179"/>
      <c r="J114" s="180">
        <f>ROUND(I114*H114,2)</f>
        <v>0</v>
      </c>
      <c r="K114" s="176" t="s">
        <v>173</v>
      </c>
      <c r="L114" s="35"/>
      <c r="M114" s="181" t="s">
        <v>3</v>
      </c>
      <c r="N114" s="182" t="s">
        <v>45</v>
      </c>
      <c r="O114" s="65"/>
      <c r="P114" s="183">
        <f>O114*H114</f>
        <v>0</v>
      </c>
      <c r="Q114" s="183">
        <v>0.0083199999999999993</v>
      </c>
      <c r="R114" s="183">
        <f>Q114*H114</f>
        <v>0.30334719999999998</v>
      </c>
      <c r="S114" s="183">
        <v>0</v>
      </c>
      <c r="T114" s="184">
        <f>S114*H114</f>
        <v>0</v>
      </c>
      <c r="AR114" s="17" t="s">
        <v>174</v>
      </c>
      <c r="AT114" s="17" t="s">
        <v>169</v>
      </c>
      <c r="AU114" s="17" t="s">
        <v>84</v>
      </c>
      <c r="AY114" s="17" t="s">
        <v>166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84</v>
      </c>
      <c r="BK114" s="185">
        <f>ROUND(I114*H114,2)</f>
        <v>0</v>
      </c>
      <c r="BL114" s="17" t="s">
        <v>174</v>
      </c>
      <c r="BM114" s="17" t="s">
        <v>1338</v>
      </c>
    </row>
    <row r="115" s="12" customFormat="1">
      <c r="B115" s="186"/>
      <c r="D115" s="187" t="s">
        <v>176</v>
      </c>
      <c r="E115" s="188" t="s">
        <v>3</v>
      </c>
      <c r="F115" s="189" t="s">
        <v>1339</v>
      </c>
      <c r="H115" s="190">
        <v>27.164999999999999</v>
      </c>
      <c r="I115" s="191"/>
      <c r="L115" s="186"/>
      <c r="M115" s="192"/>
      <c r="N115" s="193"/>
      <c r="O115" s="193"/>
      <c r="P115" s="193"/>
      <c r="Q115" s="193"/>
      <c r="R115" s="193"/>
      <c r="S115" s="193"/>
      <c r="T115" s="194"/>
      <c r="AT115" s="188" t="s">
        <v>176</v>
      </c>
      <c r="AU115" s="188" t="s">
        <v>84</v>
      </c>
      <c r="AV115" s="12" t="s">
        <v>84</v>
      </c>
      <c r="AW115" s="12" t="s">
        <v>35</v>
      </c>
      <c r="AX115" s="12" t="s">
        <v>73</v>
      </c>
      <c r="AY115" s="188" t="s">
        <v>166</v>
      </c>
    </row>
    <row r="116" s="12" customFormat="1">
      <c r="B116" s="186"/>
      <c r="D116" s="187" t="s">
        <v>176</v>
      </c>
      <c r="E116" s="188" t="s">
        <v>3</v>
      </c>
      <c r="F116" s="189" t="s">
        <v>1340</v>
      </c>
      <c r="H116" s="190">
        <v>9.2949999999999999</v>
      </c>
      <c r="I116" s="191"/>
      <c r="L116" s="186"/>
      <c r="M116" s="192"/>
      <c r="N116" s="193"/>
      <c r="O116" s="193"/>
      <c r="P116" s="193"/>
      <c r="Q116" s="193"/>
      <c r="R116" s="193"/>
      <c r="S116" s="193"/>
      <c r="T116" s="194"/>
      <c r="AT116" s="188" t="s">
        <v>176</v>
      </c>
      <c r="AU116" s="188" t="s">
        <v>84</v>
      </c>
      <c r="AV116" s="12" t="s">
        <v>84</v>
      </c>
      <c r="AW116" s="12" t="s">
        <v>35</v>
      </c>
      <c r="AX116" s="12" t="s">
        <v>73</v>
      </c>
      <c r="AY116" s="188" t="s">
        <v>166</v>
      </c>
    </row>
    <row r="117" s="13" customFormat="1">
      <c r="B117" s="195"/>
      <c r="D117" s="187" t="s">
        <v>176</v>
      </c>
      <c r="E117" s="196" t="s">
        <v>3</v>
      </c>
      <c r="F117" s="197" t="s">
        <v>188</v>
      </c>
      <c r="H117" s="198">
        <v>36.460000000000001</v>
      </c>
      <c r="I117" s="199"/>
      <c r="L117" s="195"/>
      <c r="M117" s="200"/>
      <c r="N117" s="201"/>
      <c r="O117" s="201"/>
      <c r="P117" s="201"/>
      <c r="Q117" s="201"/>
      <c r="R117" s="201"/>
      <c r="S117" s="201"/>
      <c r="T117" s="202"/>
      <c r="AT117" s="196" t="s">
        <v>176</v>
      </c>
      <c r="AU117" s="196" t="s">
        <v>84</v>
      </c>
      <c r="AV117" s="13" t="s">
        <v>174</v>
      </c>
      <c r="AW117" s="13" t="s">
        <v>35</v>
      </c>
      <c r="AX117" s="13" t="s">
        <v>80</v>
      </c>
      <c r="AY117" s="196" t="s">
        <v>166</v>
      </c>
    </row>
    <row r="118" s="1" customFormat="1" ht="16.5" customHeight="1">
      <c r="B118" s="173"/>
      <c r="C118" s="203" t="s">
        <v>712</v>
      </c>
      <c r="D118" s="203" t="s">
        <v>202</v>
      </c>
      <c r="E118" s="204" t="s">
        <v>790</v>
      </c>
      <c r="F118" s="205" t="s">
        <v>791</v>
      </c>
      <c r="G118" s="206" t="s">
        <v>172</v>
      </c>
      <c r="H118" s="207">
        <v>37.189</v>
      </c>
      <c r="I118" s="208"/>
      <c r="J118" s="209">
        <f>ROUND(I118*H118,2)</f>
        <v>0</v>
      </c>
      <c r="K118" s="205" t="s">
        <v>173</v>
      </c>
      <c r="L118" s="210"/>
      <c r="M118" s="211" t="s">
        <v>3</v>
      </c>
      <c r="N118" s="212" t="s">
        <v>45</v>
      </c>
      <c r="O118" s="65"/>
      <c r="P118" s="183">
        <f>O118*H118</f>
        <v>0</v>
      </c>
      <c r="Q118" s="183">
        <v>0.0023</v>
      </c>
      <c r="R118" s="183">
        <f>Q118*H118</f>
        <v>0.085534700000000005</v>
      </c>
      <c r="S118" s="183">
        <v>0</v>
      </c>
      <c r="T118" s="184">
        <f>S118*H118</f>
        <v>0</v>
      </c>
      <c r="AR118" s="17" t="s">
        <v>206</v>
      </c>
      <c r="AT118" s="17" t="s">
        <v>202</v>
      </c>
      <c r="AU118" s="17" t="s">
        <v>84</v>
      </c>
      <c r="AY118" s="17" t="s">
        <v>166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84</v>
      </c>
      <c r="BK118" s="185">
        <f>ROUND(I118*H118,2)</f>
        <v>0</v>
      </c>
      <c r="BL118" s="17" t="s">
        <v>174</v>
      </c>
      <c r="BM118" s="17" t="s">
        <v>1341</v>
      </c>
    </row>
    <row r="119" s="12" customFormat="1">
      <c r="B119" s="186"/>
      <c r="D119" s="187" t="s">
        <v>176</v>
      </c>
      <c r="F119" s="189" t="s">
        <v>1342</v>
      </c>
      <c r="H119" s="190">
        <v>37.189</v>
      </c>
      <c r="I119" s="191"/>
      <c r="L119" s="186"/>
      <c r="M119" s="192"/>
      <c r="N119" s="193"/>
      <c r="O119" s="193"/>
      <c r="P119" s="193"/>
      <c r="Q119" s="193"/>
      <c r="R119" s="193"/>
      <c r="S119" s="193"/>
      <c r="T119" s="194"/>
      <c r="AT119" s="188" t="s">
        <v>176</v>
      </c>
      <c r="AU119" s="188" t="s">
        <v>84</v>
      </c>
      <c r="AV119" s="12" t="s">
        <v>84</v>
      </c>
      <c r="AW119" s="12" t="s">
        <v>4</v>
      </c>
      <c r="AX119" s="12" t="s">
        <v>80</v>
      </c>
      <c r="AY119" s="188" t="s">
        <v>166</v>
      </c>
    </row>
    <row r="120" s="1" customFormat="1" ht="16.5" customHeight="1">
      <c r="B120" s="173"/>
      <c r="C120" s="174" t="s">
        <v>206</v>
      </c>
      <c r="D120" s="174" t="s">
        <v>169</v>
      </c>
      <c r="E120" s="175" t="s">
        <v>794</v>
      </c>
      <c r="F120" s="176" t="s">
        <v>795</v>
      </c>
      <c r="G120" s="177" t="s">
        <v>172</v>
      </c>
      <c r="H120" s="178">
        <v>1.2749999999999999</v>
      </c>
      <c r="I120" s="179"/>
      <c r="J120" s="180">
        <f>ROUND(I120*H120,2)</f>
        <v>0</v>
      </c>
      <c r="K120" s="176" t="s">
        <v>173</v>
      </c>
      <c r="L120" s="35"/>
      <c r="M120" s="181" t="s">
        <v>3</v>
      </c>
      <c r="N120" s="182" t="s">
        <v>45</v>
      </c>
      <c r="O120" s="65"/>
      <c r="P120" s="183">
        <f>O120*H120</f>
        <v>0</v>
      </c>
      <c r="Q120" s="183">
        <v>0.0092499999999999995</v>
      </c>
      <c r="R120" s="183">
        <f>Q120*H120</f>
        <v>0.011793749999999999</v>
      </c>
      <c r="S120" s="183">
        <v>0</v>
      </c>
      <c r="T120" s="184">
        <f>S120*H120</f>
        <v>0</v>
      </c>
      <c r="AR120" s="17" t="s">
        <v>174</v>
      </c>
      <c r="AT120" s="17" t="s">
        <v>169</v>
      </c>
      <c r="AU120" s="17" t="s">
        <v>84</v>
      </c>
      <c r="AY120" s="17" t="s">
        <v>166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84</v>
      </c>
      <c r="BK120" s="185">
        <f>ROUND(I120*H120,2)</f>
        <v>0</v>
      </c>
      <c r="BL120" s="17" t="s">
        <v>174</v>
      </c>
      <c r="BM120" s="17" t="s">
        <v>1343</v>
      </c>
    </row>
    <row r="121" s="12" customFormat="1">
      <c r="B121" s="186"/>
      <c r="D121" s="187" t="s">
        <v>176</v>
      </c>
      <c r="E121" s="188" t="s">
        <v>3</v>
      </c>
      <c r="F121" s="189" t="s">
        <v>1344</v>
      </c>
      <c r="H121" s="190">
        <v>1.2749999999999999</v>
      </c>
      <c r="I121" s="191"/>
      <c r="L121" s="186"/>
      <c r="M121" s="192"/>
      <c r="N121" s="193"/>
      <c r="O121" s="193"/>
      <c r="P121" s="193"/>
      <c r="Q121" s="193"/>
      <c r="R121" s="193"/>
      <c r="S121" s="193"/>
      <c r="T121" s="194"/>
      <c r="AT121" s="188" t="s">
        <v>176</v>
      </c>
      <c r="AU121" s="188" t="s">
        <v>84</v>
      </c>
      <c r="AV121" s="12" t="s">
        <v>84</v>
      </c>
      <c r="AW121" s="12" t="s">
        <v>35</v>
      </c>
      <c r="AX121" s="12" t="s">
        <v>80</v>
      </c>
      <c r="AY121" s="188" t="s">
        <v>166</v>
      </c>
    </row>
    <row r="122" s="1" customFormat="1" ht="16.5" customHeight="1">
      <c r="B122" s="173"/>
      <c r="C122" s="203" t="s">
        <v>219</v>
      </c>
      <c r="D122" s="203" t="s">
        <v>202</v>
      </c>
      <c r="E122" s="204" t="s">
        <v>798</v>
      </c>
      <c r="F122" s="205" t="s">
        <v>799</v>
      </c>
      <c r="G122" s="206" t="s">
        <v>172</v>
      </c>
      <c r="H122" s="207">
        <v>9.3940000000000001</v>
      </c>
      <c r="I122" s="208"/>
      <c r="J122" s="209">
        <f>ROUND(I122*H122,2)</f>
        <v>0</v>
      </c>
      <c r="K122" s="205" t="s">
        <v>173</v>
      </c>
      <c r="L122" s="210"/>
      <c r="M122" s="211" t="s">
        <v>3</v>
      </c>
      <c r="N122" s="212" t="s">
        <v>45</v>
      </c>
      <c r="O122" s="65"/>
      <c r="P122" s="183">
        <f>O122*H122</f>
        <v>0</v>
      </c>
      <c r="Q122" s="183">
        <v>0.0048300000000000001</v>
      </c>
      <c r="R122" s="183">
        <f>Q122*H122</f>
        <v>0.04537302</v>
      </c>
      <c r="S122" s="183">
        <v>0</v>
      </c>
      <c r="T122" s="184">
        <f>S122*H122</f>
        <v>0</v>
      </c>
      <c r="AR122" s="17" t="s">
        <v>206</v>
      </c>
      <c r="AT122" s="17" t="s">
        <v>202</v>
      </c>
      <c r="AU122" s="17" t="s">
        <v>84</v>
      </c>
      <c r="AY122" s="17" t="s">
        <v>166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84</v>
      </c>
      <c r="BK122" s="185">
        <f>ROUND(I122*H122,2)</f>
        <v>0</v>
      </c>
      <c r="BL122" s="17" t="s">
        <v>174</v>
      </c>
      <c r="BM122" s="17" t="s">
        <v>1345</v>
      </c>
    </row>
    <row r="123" s="12" customFormat="1">
      <c r="B123" s="186"/>
      <c r="D123" s="187" t="s">
        <v>176</v>
      </c>
      <c r="E123" s="188" t="s">
        <v>3</v>
      </c>
      <c r="F123" s="189" t="s">
        <v>1346</v>
      </c>
      <c r="H123" s="190">
        <v>9.2100000000000009</v>
      </c>
      <c r="I123" s="191"/>
      <c r="L123" s="186"/>
      <c r="M123" s="192"/>
      <c r="N123" s="193"/>
      <c r="O123" s="193"/>
      <c r="P123" s="193"/>
      <c r="Q123" s="193"/>
      <c r="R123" s="193"/>
      <c r="S123" s="193"/>
      <c r="T123" s="194"/>
      <c r="AT123" s="188" t="s">
        <v>176</v>
      </c>
      <c r="AU123" s="188" t="s">
        <v>84</v>
      </c>
      <c r="AV123" s="12" t="s">
        <v>84</v>
      </c>
      <c r="AW123" s="12" t="s">
        <v>35</v>
      </c>
      <c r="AX123" s="12" t="s">
        <v>80</v>
      </c>
      <c r="AY123" s="188" t="s">
        <v>166</v>
      </c>
    </row>
    <row r="124" s="12" customFormat="1">
      <c r="B124" s="186"/>
      <c r="D124" s="187" t="s">
        <v>176</v>
      </c>
      <c r="F124" s="189" t="s">
        <v>1347</v>
      </c>
      <c r="H124" s="190">
        <v>9.3940000000000001</v>
      </c>
      <c r="I124" s="191"/>
      <c r="L124" s="186"/>
      <c r="M124" s="192"/>
      <c r="N124" s="193"/>
      <c r="O124" s="193"/>
      <c r="P124" s="193"/>
      <c r="Q124" s="193"/>
      <c r="R124" s="193"/>
      <c r="S124" s="193"/>
      <c r="T124" s="194"/>
      <c r="AT124" s="188" t="s">
        <v>176</v>
      </c>
      <c r="AU124" s="188" t="s">
        <v>84</v>
      </c>
      <c r="AV124" s="12" t="s">
        <v>84</v>
      </c>
      <c r="AW124" s="12" t="s">
        <v>4</v>
      </c>
      <c r="AX124" s="12" t="s">
        <v>80</v>
      </c>
      <c r="AY124" s="188" t="s">
        <v>166</v>
      </c>
    </row>
    <row r="125" s="1" customFormat="1" ht="16.5" customHeight="1">
      <c r="B125" s="173"/>
      <c r="C125" s="174" t="s">
        <v>225</v>
      </c>
      <c r="D125" s="174" t="s">
        <v>169</v>
      </c>
      <c r="E125" s="175" t="s">
        <v>803</v>
      </c>
      <c r="F125" s="176" t="s">
        <v>804</v>
      </c>
      <c r="G125" s="177" t="s">
        <v>200</v>
      </c>
      <c r="H125" s="178">
        <v>15</v>
      </c>
      <c r="I125" s="179"/>
      <c r="J125" s="180">
        <f>ROUND(I125*H125,2)</f>
        <v>0</v>
      </c>
      <c r="K125" s="176" t="s">
        <v>173</v>
      </c>
      <c r="L125" s="35"/>
      <c r="M125" s="181" t="s">
        <v>3</v>
      </c>
      <c r="N125" s="182" t="s">
        <v>45</v>
      </c>
      <c r="O125" s="65"/>
      <c r="P125" s="183">
        <f>O125*H125</f>
        <v>0</v>
      </c>
      <c r="Q125" s="183">
        <v>6.0000000000000002E-05</v>
      </c>
      <c r="R125" s="183">
        <f>Q125*H125</f>
        <v>0.00089999999999999998</v>
      </c>
      <c r="S125" s="183">
        <v>0</v>
      </c>
      <c r="T125" s="184">
        <f>S125*H125</f>
        <v>0</v>
      </c>
      <c r="AR125" s="17" t="s">
        <v>174</v>
      </c>
      <c r="AT125" s="17" t="s">
        <v>169</v>
      </c>
      <c r="AU125" s="17" t="s">
        <v>84</v>
      </c>
      <c r="AY125" s="17" t="s">
        <v>166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84</v>
      </c>
      <c r="BK125" s="185">
        <f>ROUND(I125*H125,2)</f>
        <v>0</v>
      </c>
      <c r="BL125" s="17" t="s">
        <v>174</v>
      </c>
      <c r="BM125" s="17" t="s">
        <v>1348</v>
      </c>
    </row>
    <row r="126" s="12" customFormat="1">
      <c r="B126" s="186"/>
      <c r="D126" s="187" t="s">
        <v>176</v>
      </c>
      <c r="E126" s="188" t="s">
        <v>3</v>
      </c>
      <c r="F126" s="189" t="s">
        <v>1349</v>
      </c>
      <c r="H126" s="190">
        <v>15</v>
      </c>
      <c r="I126" s="191"/>
      <c r="L126" s="186"/>
      <c r="M126" s="192"/>
      <c r="N126" s="193"/>
      <c r="O126" s="193"/>
      <c r="P126" s="193"/>
      <c r="Q126" s="193"/>
      <c r="R126" s="193"/>
      <c r="S126" s="193"/>
      <c r="T126" s="194"/>
      <c r="AT126" s="188" t="s">
        <v>176</v>
      </c>
      <c r="AU126" s="188" t="s">
        <v>84</v>
      </c>
      <c r="AV126" s="12" t="s">
        <v>84</v>
      </c>
      <c r="AW126" s="12" t="s">
        <v>35</v>
      </c>
      <c r="AX126" s="12" t="s">
        <v>80</v>
      </c>
      <c r="AY126" s="188" t="s">
        <v>166</v>
      </c>
    </row>
    <row r="127" s="1" customFormat="1" ht="16.5" customHeight="1">
      <c r="B127" s="173"/>
      <c r="C127" s="203" t="s">
        <v>230</v>
      </c>
      <c r="D127" s="203" t="s">
        <v>202</v>
      </c>
      <c r="E127" s="204" t="s">
        <v>807</v>
      </c>
      <c r="F127" s="205" t="s">
        <v>808</v>
      </c>
      <c r="G127" s="206" t="s">
        <v>200</v>
      </c>
      <c r="H127" s="207">
        <v>15</v>
      </c>
      <c r="I127" s="208"/>
      <c r="J127" s="209">
        <f>ROUND(I127*H127,2)</f>
        <v>0</v>
      </c>
      <c r="K127" s="205" t="s">
        <v>173</v>
      </c>
      <c r="L127" s="210"/>
      <c r="M127" s="211" t="s">
        <v>3</v>
      </c>
      <c r="N127" s="212" t="s">
        <v>45</v>
      </c>
      <c r="O127" s="65"/>
      <c r="P127" s="183">
        <f>O127*H127</f>
        <v>0</v>
      </c>
      <c r="Q127" s="183">
        <v>0.00032000000000000003</v>
      </c>
      <c r="R127" s="183">
        <f>Q127*H127</f>
        <v>0.0048000000000000004</v>
      </c>
      <c r="S127" s="183">
        <v>0</v>
      </c>
      <c r="T127" s="184">
        <f>S127*H127</f>
        <v>0</v>
      </c>
      <c r="AR127" s="17" t="s">
        <v>206</v>
      </c>
      <c r="AT127" s="17" t="s">
        <v>202</v>
      </c>
      <c r="AU127" s="17" t="s">
        <v>84</v>
      </c>
      <c r="AY127" s="17" t="s">
        <v>166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84</v>
      </c>
      <c r="BK127" s="185">
        <f>ROUND(I127*H127,2)</f>
        <v>0</v>
      </c>
      <c r="BL127" s="17" t="s">
        <v>174</v>
      </c>
      <c r="BM127" s="17" t="s">
        <v>1350</v>
      </c>
    </row>
    <row r="128" s="1" customFormat="1" ht="16.5" customHeight="1">
      <c r="B128" s="173"/>
      <c r="C128" s="174" t="s">
        <v>235</v>
      </c>
      <c r="D128" s="174" t="s">
        <v>169</v>
      </c>
      <c r="E128" s="175" t="s">
        <v>810</v>
      </c>
      <c r="F128" s="176" t="s">
        <v>811</v>
      </c>
      <c r="G128" s="177" t="s">
        <v>200</v>
      </c>
      <c r="H128" s="178">
        <v>30.300000000000001</v>
      </c>
      <c r="I128" s="179"/>
      <c r="J128" s="180">
        <f>ROUND(I128*H128,2)</f>
        <v>0</v>
      </c>
      <c r="K128" s="176" t="s">
        <v>173</v>
      </c>
      <c r="L128" s="35"/>
      <c r="M128" s="181" t="s">
        <v>3</v>
      </c>
      <c r="N128" s="182" t="s">
        <v>45</v>
      </c>
      <c r="O128" s="65"/>
      <c r="P128" s="183">
        <f>O128*H128</f>
        <v>0</v>
      </c>
      <c r="Q128" s="183">
        <v>0.00025000000000000001</v>
      </c>
      <c r="R128" s="183">
        <f>Q128*H128</f>
        <v>0.0075750000000000001</v>
      </c>
      <c r="S128" s="183">
        <v>0</v>
      </c>
      <c r="T128" s="184">
        <f>S128*H128</f>
        <v>0</v>
      </c>
      <c r="AR128" s="17" t="s">
        <v>174</v>
      </c>
      <c r="AT128" s="17" t="s">
        <v>169</v>
      </c>
      <c r="AU128" s="17" t="s">
        <v>84</v>
      </c>
      <c r="AY128" s="17" t="s">
        <v>166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84</v>
      </c>
      <c r="BK128" s="185">
        <f>ROUND(I128*H128,2)</f>
        <v>0</v>
      </c>
      <c r="BL128" s="17" t="s">
        <v>174</v>
      </c>
      <c r="BM128" s="17" t="s">
        <v>1351</v>
      </c>
    </row>
    <row r="129" s="12" customFormat="1">
      <c r="B129" s="186"/>
      <c r="D129" s="187" t="s">
        <v>176</v>
      </c>
      <c r="E129" s="188" t="s">
        <v>3</v>
      </c>
      <c r="F129" s="189" t="s">
        <v>1352</v>
      </c>
      <c r="H129" s="190">
        <v>2.25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88" t="s">
        <v>176</v>
      </c>
      <c r="AU129" s="188" t="s">
        <v>84</v>
      </c>
      <c r="AV129" s="12" t="s">
        <v>84</v>
      </c>
      <c r="AW129" s="12" t="s">
        <v>35</v>
      </c>
      <c r="AX129" s="12" t="s">
        <v>73</v>
      </c>
      <c r="AY129" s="188" t="s">
        <v>166</v>
      </c>
    </row>
    <row r="130" s="12" customFormat="1">
      <c r="B130" s="186"/>
      <c r="D130" s="187" t="s">
        <v>176</v>
      </c>
      <c r="E130" s="188" t="s">
        <v>3</v>
      </c>
      <c r="F130" s="189" t="s">
        <v>1353</v>
      </c>
      <c r="H130" s="190">
        <v>28.050000000000001</v>
      </c>
      <c r="I130" s="191"/>
      <c r="L130" s="186"/>
      <c r="M130" s="192"/>
      <c r="N130" s="193"/>
      <c r="O130" s="193"/>
      <c r="P130" s="193"/>
      <c r="Q130" s="193"/>
      <c r="R130" s="193"/>
      <c r="S130" s="193"/>
      <c r="T130" s="194"/>
      <c r="AT130" s="188" t="s">
        <v>176</v>
      </c>
      <c r="AU130" s="188" t="s">
        <v>84</v>
      </c>
      <c r="AV130" s="12" t="s">
        <v>84</v>
      </c>
      <c r="AW130" s="12" t="s">
        <v>35</v>
      </c>
      <c r="AX130" s="12" t="s">
        <v>73</v>
      </c>
      <c r="AY130" s="188" t="s">
        <v>166</v>
      </c>
    </row>
    <row r="131" s="13" customFormat="1">
      <c r="B131" s="195"/>
      <c r="D131" s="187" t="s">
        <v>176</v>
      </c>
      <c r="E131" s="196" t="s">
        <v>3</v>
      </c>
      <c r="F131" s="197" t="s">
        <v>188</v>
      </c>
      <c r="H131" s="198">
        <v>30.300000000000001</v>
      </c>
      <c r="I131" s="199"/>
      <c r="L131" s="195"/>
      <c r="M131" s="200"/>
      <c r="N131" s="201"/>
      <c r="O131" s="201"/>
      <c r="P131" s="201"/>
      <c r="Q131" s="201"/>
      <c r="R131" s="201"/>
      <c r="S131" s="201"/>
      <c r="T131" s="202"/>
      <c r="AT131" s="196" t="s">
        <v>176</v>
      </c>
      <c r="AU131" s="196" t="s">
        <v>84</v>
      </c>
      <c r="AV131" s="13" t="s">
        <v>174</v>
      </c>
      <c r="AW131" s="13" t="s">
        <v>35</v>
      </c>
      <c r="AX131" s="13" t="s">
        <v>80</v>
      </c>
      <c r="AY131" s="196" t="s">
        <v>166</v>
      </c>
    </row>
    <row r="132" s="1" customFormat="1" ht="16.5" customHeight="1">
      <c r="B132" s="173"/>
      <c r="C132" s="203" t="s">
        <v>239</v>
      </c>
      <c r="D132" s="203" t="s">
        <v>202</v>
      </c>
      <c r="E132" s="204" t="s">
        <v>815</v>
      </c>
      <c r="F132" s="205" t="s">
        <v>816</v>
      </c>
      <c r="G132" s="206" t="s">
        <v>200</v>
      </c>
      <c r="H132" s="207">
        <v>2.363</v>
      </c>
      <c r="I132" s="208"/>
      <c r="J132" s="209">
        <f>ROUND(I132*H132,2)</f>
        <v>0</v>
      </c>
      <c r="K132" s="205" t="s">
        <v>173</v>
      </c>
      <c r="L132" s="210"/>
      <c r="M132" s="211" t="s">
        <v>3</v>
      </c>
      <c r="N132" s="212" t="s">
        <v>45</v>
      </c>
      <c r="O132" s="65"/>
      <c r="P132" s="183">
        <f>O132*H132</f>
        <v>0</v>
      </c>
      <c r="Q132" s="183">
        <v>0.00020000000000000001</v>
      </c>
      <c r="R132" s="183">
        <f>Q132*H132</f>
        <v>0.00047259999999999999</v>
      </c>
      <c r="S132" s="183">
        <v>0</v>
      </c>
      <c r="T132" s="184">
        <f>S132*H132</f>
        <v>0</v>
      </c>
      <c r="AR132" s="17" t="s">
        <v>206</v>
      </c>
      <c r="AT132" s="17" t="s">
        <v>202</v>
      </c>
      <c r="AU132" s="17" t="s">
        <v>84</v>
      </c>
      <c r="AY132" s="17" t="s">
        <v>166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84</v>
      </c>
      <c r="BK132" s="185">
        <f>ROUND(I132*H132,2)</f>
        <v>0</v>
      </c>
      <c r="BL132" s="17" t="s">
        <v>174</v>
      </c>
      <c r="BM132" s="17" t="s">
        <v>1354</v>
      </c>
    </row>
    <row r="133" s="12" customFormat="1">
      <c r="B133" s="186"/>
      <c r="D133" s="187" t="s">
        <v>176</v>
      </c>
      <c r="F133" s="189" t="s">
        <v>1355</v>
      </c>
      <c r="H133" s="190">
        <v>2.363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88" t="s">
        <v>176</v>
      </c>
      <c r="AU133" s="188" t="s">
        <v>84</v>
      </c>
      <c r="AV133" s="12" t="s">
        <v>84</v>
      </c>
      <c r="AW133" s="12" t="s">
        <v>4</v>
      </c>
      <c r="AX133" s="12" t="s">
        <v>80</v>
      </c>
      <c r="AY133" s="188" t="s">
        <v>166</v>
      </c>
    </row>
    <row r="134" s="1" customFormat="1" ht="16.5" customHeight="1">
      <c r="B134" s="173"/>
      <c r="C134" s="203" t="s">
        <v>248</v>
      </c>
      <c r="D134" s="203" t="s">
        <v>202</v>
      </c>
      <c r="E134" s="204" t="s">
        <v>819</v>
      </c>
      <c r="F134" s="205" t="s">
        <v>820</v>
      </c>
      <c r="G134" s="206" t="s">
        <v>200</v>
      </c>
      <c r="H134" s="207">
        <v>28.050000000000001</v>
      </c>
      <c r="I134" s="208"/>
      <c r="J134" s="209">
        <f>ROUND(I134*H134,2)</f>
        <v>0</v>
      </c>
      <c r="K134" s="205" t="s">
        <v>173</v>
      </c>
      <c r="L134" s="210"/>
      <c r="M134" s="211" t="s">
        <v>3</v>
      </c>
      <c r="N134" s="212" t="s">
        <v>45</v>
      </c>
      <c r="O134" s="65"/>
      <c r="P134" s="183">
        <f>O134*H134</f>
        <v>0</v>
      </c>
      <c r="Q134" s="183">
        <v>4.0000000000000003E-05</v>
      </c>
      <c r="R134" s="183">
        <f>Q134*H134</f>
        <v>0.0011220000000000002</v>
      </c>
      <c r="S134" s="183">
        <v>0</v>
      </c>
      <c r="T134" s="184">
        <f>S134*H134</f>
        <v>0</v>
      </c>
      <c r="AR134" s="17" t="s">
        <v>206</v>
      </c>
      <c r="AT134" s="17" t="s">
        <v>202</v>
      </c>
      <c r="AU134" s="17" t="s">
        <v>84</v>
      </c>
      <c r="AY134" s="17" t="s">
        <v>166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84</v>
      </c>
      <c r="BK134" s="185">
        <f>ROUND(I134*H134,2)</f>
        <v>0</v>
      </c>
      <c r="BL134" s="17" t="s">
        <v>174</v>
      </c>
      <c r="BM134" s="17" t="s">
        <v>1356</v>
      </c>
    </row>
    <row r="135" s="12" customFormat="1">
      <c r="B135" s="186"/>
      <c r="D135" s="187" t="s">
        <v>176</v>
      </c>
      <c r="E135" s="188" t="s">
        <v>3</v>
      </c>
      <c r="F135" s="189" t="s">
        <v>1357</v>
      </c>
      <c r="H135" s="190">
        <v>28.050000000000001</v>
      </c>
      <c r="I135" s="191"/>
      <c r="L135" s="186"/>
      <c r="M135" s="192"/>
      <c r="N135" s="193"/>
      <c r="O135" s="193"/>
      <c r="P135" s="193"/>
      <c r="Q135" s="193"/>
      <c r="R135" s="193"/>
      <c r="S135" s="193"/>
      <c r="T135" s="194"/>
      <c r="AT135" s="188" t="s">
        <v>176</v>
      </c>
      <c r="AU135" s="188" t="s">
        <v>84</v>
      </c>
      <c r="AV135" s="12" t="s">
        <v>84</v>
      </c>
      <c r="AW135" s="12" t="s">
        <v>35</v>
      </c>
      <c r="AX135" s="12" t="s">
        <v>80</v>
      </c>
      <c r="AY135" s="188" t="s">
        <v>166</v>
      </c>
    </row>
    <row r="136" s="1" customFormat="1" ht="16.5" customHeight="1">
      <c r="B136" s="173"/>
      <c r="C136" s="174" t="s">
        <v>9</v>
      </c>
      <c r="D136" s="174" t="s">
        <v>169</v>
      </c>
      <c r="E136" s="175" t="s">
        <v>824</v>
      </c>
      <c r="F136" s="176" t="s">
        <v>825</v>
      </c>
      <c r="G136" s="177" t="s">
        <v>172</v>
      </c>
      <c r="H136" s="178">
        <v>37.734999999999999</v>
      </c>
      <c r="I136" s="179"/>
      <c r="J136" s="180">
        <f>ROUND(I136*H136,2)</f>
        <v>0</v>
      </c>
      <c r="K136" s="176" t="s">
        <v>173</v>
      </c>
      <c r="L136" s="35"/>
      <c r="M136" s="181" t="s">
        <v>3</v>
      </c>
      <c r="N136" s="182" t="s">
        <v>45</v>
      </c>
      <c r="O136" s="65"/>
      <c r="P136" s="183">
        <f>O136*H136</f>
        <v>0</v>
      </c>
      <c r="Q136" s="183">
        <v>0.00348</v>
      </c>
      <c r="R136" s="183">
        <f>Q136*H136</f>
        <v>0.13131780000000001</v>
      </c>
      <c r="S136" s="183">
        <v>0</v>
      </c>
      <c r="T136" s="184">
        <f>S136*H136</f>
        <v>0</v>
      </c>
      <c r="AR136" s="17" t="s">
        <v>174</v>
      </c>
      <c r="AT136" s="17" t="s">
        <v>169</v>
      </c>
      <c r="AU136" s="17" t="s">
        <v>84</v>
      </c>
      <c r="AY136" s="17" t="s">
        <v>166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7" t="s">
        <v>84</v>
      </c>
      <c r="BK136" s="185">
        <f>ROUND(I136*H136,2)</f>
        <v>0</v>
      </c>
      <c r="BL136" s="17" t="s">
        <v>174</v>
      </c>
      <c r="BM136" s="17" t="s">
        <v>1358</v>
      </c>
    </row>
    <row r="137" s="12" customFormat="1">
      <c r="B137" s="186"/>
      <c r="D137" s="187" t="s">
        <v>176</v>
      </c>
      <c r="E137" s="188" t="s">
        <v>3</v>
      </c>
      <c r="F137" s="189" t="s">
        <v>1359</v>
      </c>
      <c r="H137" s="190">
        <v>37.734999999999999</v>
      </c>
      <c r="I137" s="191"/>
      <c r="L137" s="186"/>
      <c r="M137" s="192"/>
      <c r="N137" s="193"/>
      <c r="O137" s="193"/>
      <c r="P137" s="193"/>
      <c r="Q137" s="193"/>
      <c r="R137" s="193"/>
      <c r="S137" s="193"/>
      <c r="T137" s="194"/>
      <c r="AT137" s="188" t="s">
        <v>176</v>
      </c>
      <c r="AU137" s="188" t="s">
        <v>84</v>
      </c>
      <c r="AV137" s="12" t="s">
        <v>84</v>
      </c>
      <c r="AW137" s="12" t="s">
        <v>35</v>
      </c>
      <c r="AX137" s="12" t="s">
        <v>80</v>
      </c>
      <c r="AY137" s="188" t="s">
        <v>166</v>
      </c>
    </row>
    <row r="138" s="1" customFormat="1" ht="16.5" customHeight="1">
      <c r="B138" s="173"/>
      <c r="C138" s="174" t="s">
        <v>184</v>
      </c>
      <c r="D138" s="174" t="s">
        <v>169</v>
      </c>
      <c r="E138" s="175" t="s">
        <v>216</v>
      </c>
      <c r="F138" s="176" t="s">
        <v>217</v>
      </c>
      <c r="G138" s="177" t="s">
        <v>172</v>
      </c>
      <c r="H138" s="178">
        <v>7.9349999999999996</v>
      </c>
      <c r="I138" s="179"/>
      <c r="J138" s="180">
        <f>ROUND(I138*H138,2)</f>
        <v>0</v>
      </c>
      <c r="K138" s="176" t="s">
        <v>3</v>
      </c>
      <c r="L138" s="35"/>
      <c r="M138" s="181" t="s">
        <v>3</v>
      </c>
      <c r="N138" s="182" t="s">
        <v>45</v>
      </c>
      <c r="O138" s="65"/>
      <c r="P138" s="183">
        <f>O138*H138</f>
        <v>0</v>
      </c>
      <c r="Q138" s="183">
        <v>0.025059999999999999</v>
      </c>
      <c r="R138" s="183">
        <f>Q138*H138</f>
        <v>0.19885109999999998</v>
      </c>
      <c r="S138" s="183">
        <v>0</v>
      </c>
      <c r="T138" s="184">
        <f>S138*H138</f>
        <v>0</v>
      </c>
      <c r="AR138" s="17" t="s">
        <v>174</v>
      </c>
      <c r="AT138" s="17" t="s">
        <v>169</v>
      </c>
      <c r="AU138" s="17" t="s">
        <v>84</v>
      </c>
      <c r="AY138" s="17" t="s">
        <v>166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7" t="s">
        <v>84</v>
      </c>
      <c r="BK138" s="185">
        <f>ROUND(I138*H138,2)</f>
        <v>0</v>
      </c>
      <c r="BL138" s="17" t="s">
        <v>174</v>
      </c>
      <c r="BM138" s="17" t="s">
        <v>1360</v>
      </c>
    </row>
    <row r="139" s="12" customFormat="1">
      <c r="B139" s="186"/>
      <c r="D139" s="187" t="s">
        <v>176</v>
      </c>
      <c r="E139" s="188" t="s">
        <v>3</v>
      </c>
      <c r="F139" s="189" t="s">
        <v>1361</v>
      </c>
      <c r="H139" s="190">
        <v>7.9349999999999996</v>
      </c>
      <c r="I139" s="191"/>
      <c r="L139" s="186"/>
      <c r="M139" s="192"/>
      <c r="N139" s="193"/>
      <c r="O139" s="193"/>
      <c r="P139" s="193"/>
      <c r="Q139" s="193"/>
      <c r="R139" s="193"/>
      <c r="S139" s="193"/>
      <c r="T139" s="194"/>
      <c r="AT139" s="188" t="s">
        <v>176</v>
      </c>
      <c r="AU139" s="188" t="s">
        <v>84</v>
      </c>
      <c r="AV139" s="12" t="s">
        <v>84</v>
      </c>
      <c r="AW139" s="12" t="s">
        <v>35</v>
      </c>
      <c r="AX139" s="12" t="s">
        <v>80</v>
      </c>
      <c r="AY139" s="188" t="s">
        <v>166</v>
      </c>
    </row>
    <row r="140" s="1" customFormat="1" ht="16.5" customHeight="1">
      <c r="B140" s="173"/>
      <c r="C140" s="174" t="s">
        <v>261</v>
      </c>
      <c r="D140" s="174" t="s">
        <v>169</v>
      </c>
      <c r="E140" s="175" t="s">
        <v>833</v>
      </c>
      <c r="F140" s="176" t="s">
        <v>834</v>
      </c>
      <c r="G140" s="177" t="s">
        <v>200</v>
      </c>
      <c r="H140" s="178">
        <v>15</v>
      </c>
      <c r="I140" s="179"/>
      <c r="J140" s="180">
        <f>ROUND(I140*H140,2)</f>
        <v>0</v>
      </c>
      <c r="K140" s="176" t="s">
        <v>3</v>
      </c>
      <c r="L140" s="35"/>
      <c r="M140" s="181" t="s">
        <v>3</v>
      </c>
      <c r="N140" s="182" t="s">
        <v>45</v>
      </c>
      <c r="O140" s="65"/>
      <c r="P140" s="183">
        <f>O140*H140</f>
        <v>0</v>
      </c>
      <c r="Q140" s="183">
        <v>9.0000000000000006E-05</v>
      </c>
      <c r="R140" s="183">
        <f>Q140*H140</f>
        <v>0.0013500000000000001</v>
      </c>
      <c r="S140" s="183">
        <v>0</v>
      </c>
      <c r="T140" s="184">
        <f>S140*H140</f>
        <v>0</v>
      </c>
      <c r="AR140" s="17" t="s">
        <v>174</v>
      </c>
      <c r="AT140" s="17" t="s">
        <v>169</v>
      </c>
      <c r="AU140" s="17" t="s">
        <v>84</v>
      </c>
      <c r="AY140" s="17" t="s">
        <v>166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7" t="s">
        <v>84</v>
      </c>
      <c r="BK140" s="185">
        <f>ROUND(I140*H140,2)</f>
        <v>0</v>
      </c>
      <c r="BL140" s="17" t="s">
        <v>174</v>
      </c>
      <c r="BM140" s="17" t="s">
        <v>1362</v>
      </c>
    </row>
    <row r="141" s="12" customFormat="1">
      <c r="B141" s="186"/>
      <c r="D141" s="187" t="s">
        <v>176</v>
      </c>
      <c r="E141" s="188" t="s">
        <v>3</v>
      </c>
      <c r="F141" s="189" t="s">
        <v>1363</v>
      </c>
      <c r="H141" s="190">
        <v>15</v>
      </c>
      <c r="I141" s="191"/>
      <c r="L141" s="186"/>
      <c r="M141" s="192"/>
      <c r="N141" s="193"/>
      <c r="O141" s="193"/>
      <c r="P141" s="193"/>
      <c r="Q141" s="193"/>
      <c r="R141" s="193"/>
      <c r="S141" s="193"/>
      <c r="T141" s="194"/>
      <c r="AT141" s="188" t="s">
        <v>176</v>
      </c>
      <c r="AU141" s="188" t="s">
        <v>84</v>
      </c>
      <c r="AV141" s="12" t="s">
        <v>84</v>
      </c>
      <c r="AW141" s="12" t="s">
        <v>35</v>
      </c>
      <c r="AX141" s="12" t="s">
        <v>80</v>
      </c>
      <c r="AY141" s="188" t="s">
        <v>166</v>
      </c>
    </row>
    <row r="142" s="1" customFormat="1" ht="16.5" customHeight="1">
      <c r="B142" s="173"/>
      <c r="C142" s="174" t="s">
        <v>823</v>
      </c>
      <c r="D142" s="174" t="s">
        <v>169</v>
      </c>
      <c r="E142" s="175" t="s">
        <v>837</v>
      </c>
      <c r="F142" s="176" t="s">
        <v>838</v>
      </c>
      <c r="G142" s="177" t="s">
        <v>200</v>
      </c>
      <c r="H142" s="178">
        <v>30</v>
      </c>
      <c r="I142" s="179"/>
      <c r="J142" s="180">
        <f>ROUND(I142*H142,2)</f>
        <v>0</v>
      </c>
      <c r="K142" s="176" t="s">
        <v>3</v>
      </c>
      <c r="L142" s="35"/>
      <c r="M142" s="181" t="s">
        <v>3</v>
      </c>
      <c r="N142" s="182" t="s">
        <v>45</v>
      </c>
      <c r="O142" s="65"/>
      <c r="P142" s="183">
        <f>O142*H142</f>
        <v>0</v>
      </c>
      <c r="Q142" s="183">
        <v>9.0000000000000006E-05</v>
      </c>
      <c r="R142" s="183">
        <f>Q142*H142</f>
        <v>0.0027000000000000001</v>
      </c>
      <c r="S142" s="183">
        <v>0</v>
      </c>
      <c r="T142" s="184">
        <f>S142*H142</f>
        <v>0</v>
      </c>
      <c r="AR142" s="17" t="s">
        <v>174</v>
      </c>
      <c r="AT142" s="17" t="s">
        <v>169</v>
      </c>
      <c r="AU142" s="17" t="s">
        <v>84</v>
      </c>
      <c r="AY142" s="17" t="s">
        <v>166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84</v>
      </c>
      <c r="BK142" s="185">
        <f>ROUND(I142*H142,2)</f>
        <v>0</v>
      </c>
      <c r="BL142" s="17" t="s">
        <v>174</v>
      </c>
      <c r="BM142" s="17" t="s">
        <v>1364</v>
      </c>
    </row>
    <row r="143" s="12" customFormat="1">
      <c r="B143" s="186"/>
      <c r="D143" s="187" t="s">
        <v>176</v>
      </c>
      <c r="E143" s="188" t="s">
        <v>3</v>
      </c>
      <c r="F143" s="189" t="s">
        <v>1365</v>
      </c>
      <c r="H143" s="190">
        <v>30</v>
      </c>
      <c r="I143" s="191"/>
      <c r="L143" s="186"/>
      <c r="M143" s="192"/>
      <c r="N143" s="193"/>
      <c r="O143" s="193"/>
      <c r="P143" s="193"/>
      <c r="Q143" s="193"/>
      <c r="R143" s="193"/>
      <c r="S143" s="193"/>
      <c r="T143" s="194"/>
      <c r="AT143" s="188" t="s">
        <v>176</v>
      </c>
      <c r="AU143" s="188" t="s">
        <v>84</v>
      </c>
      <c r="AV143" s="12" t="s">
        <v>84</v>
      </c>
      <c r="AW143" s="12" t="s">
        <v>35</v>
      </c>
      <c r="AX143" s="12" t="s">
        <v>80</v>
      </c>
      <c r="AY143" s="188" t="s">
        <v>166</v>
      </c>
    </row>
    <row r="144" s="11" customFormat="1" ht="22.8" customHeight="1">
      <c r="B144" s="160"/>
      <c r="D144" s="161" t="s">
        <v>72</v>
      </c>
      <c r="E144" s="171" t="s">
        <v>219</v>
      </c>
      <c r="F144" s="171" t="s">
        <v>224</v>
      </c>
      <c r="I144" s="163"/>
      <c r="J144" s="172">
        <f>BK144</f>
        <v>0</v>
      </c>
      <c r="L144" s="160"/>
      <c r="M144" s="165"/>
      <c r="N144" s="166"/>
      <c r="O144" s="166"/>
      <c r="P144" s="167">
        <f>SUM(P145:P162)</f>
        <v>0</v>
      </c>
      <c r="Q144" s="166"/>
      <c r="R144" s="167">
        <f>SUM(R145:R162)</f>
        <v>0.180699</v>
      </c>
      <c r="S144" s="166"/>
      <c r="T144" s="168">
        <f>SUM(T145:T162)</f>
        <v>2.2835400000000003</v>
      </c>
      <c r="AR144" s="161" t="s">
        <v>80</v>
      </c>
      <c r="AT144" s="169" t="s">
        <v>72</v>
      </c>
      <c r="AU144" s="169" t="s">
        <v>80</v>
      </c>
      <c r="AY144" s="161" t="s">
        <v>166</v>
      </c>
      <c r="BK144" s="170">
        <f>SUM(BK145:BK162)</f>
        <v>0</v>
      </c>
    </row>
    <row r="145" s="1" customFormat="1" ht="22.5" customHeight="1">
      <c r="B145" s="173"/>
      <c r="C145" s="174" t="s">
        <v>829</v>
      </c>
      <c r="D145" s="174" t="s">
        <v>169</v>
      </c>
      <c r="E145" s="175" t="s">
        <v>226</v>
      </c>
      <c r="F145" s="176" t="s">
        <v>227</v>
      </c>
      <c r="G145" s="177" t="s">
        <v>172</v>
      </c>
      <c r="H145" s="178">
        <v>30.75</v>
      </c>
      <c r="I145" s="179"/>
      <c r="J145" s="180">
        <f>ROUND(I145*H145,2)</f>
        <v>0</v>
      </c>
      <c r="K145" s="176" t="s">
        <v>173</v>
      </c>
      <c r="L145" s="35"/>
      <c r="M145" s="181" t="s">
        <v>3</v>
      </c>
      <c r="N145" s="182" t="s">
        <v>45</v>
      </c>
      <c r="O145" s="65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AR145" s="17" t="s">
        <v>174</v>
      </c>
      <c r="AT145" s="17" t="s">
        <v>169</v>
      </c>
      <c r="AU145" s="17" t="s">
        <v>84</v>
      </c>
      <c r="AY145" s="17" t="s">
        <v>166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84</v>
      </c>
      <c r="BK145" s="185">
        <f>ROUND(I145*H145,2)</f>
        <v>0</v>
      </c>
      <c r="BL145" s="17" t="s">
        <v>174</v>
      </c>
      <c r="BM145" s="17" t="s">
        <v>1366</v>
      </c>
    </row>
    <row r="146" s="12" customFormat="1">
      <c r="B146" s="186"/>
      <c r="D146" s="187" t="s">
        <v>176</v>
      </c>
      <c r="E146" s="188" t="s">
        <v>3</v>
      </c>
      <c r="F146" s="189" t="s">
        <v>1367</v>
      </c>
      <c r="H146" s="190">
        <v>30.75</v>
      </c>
      <c r="I146" s="191"/>
      <c r="L146" s="186"/>
      <c r="M146" s="192"/>
      <c r="N146" s="193"/>
      <c r="O146" s="193"/>
      <c r="P146" s="193"/>
      <c r="Q146" s="193"/>
      <c r="R146" s="193"/>
      <c r="S146" s="193"/>
      <c r="T146" s="194"/>
      <c r="AT146" s="188" t="s">
        <v>176</v>
      </c>
      <c r="AU146" s="188" t="s">
        <v>84</v>
      </c>
      <c r="AV146" s="12" t="s">
        <v>84</v>
      </c>
      <c r="AW146" s="12" t="s">
        <v>35</v>
      </c>
      <c r="AX146" s="12" t="s">
        <v>80</v>
      </c>
      <c r="AY146" s="188" t="s">
        <v>166</v>
      </c>
    </row>
    <row r="147" s="1" customFormat="1" ht="22.5" customHeight="1">
      <c r="B147" s="173"/>
      <c r="C147" s="174" t="s">
        <v>832</v>
      </c>
      <c r="D147" s="174" t="s">
        <v>169</v>
      </c>
      <c r="E147" s="175" t="s">
        <v>231</v>
      </c>
      <c r="F147" s="176" t="s">
        <v>232</v>
      </c>
      <c r="G147" s="177" t="s">
        <v>172</v>
      </c>
      <c r="H147" s="178">
        <v>1845</v>
      </c>
      <c r="I147" s="179"/>
      <c r="J147" s="180">
        <f>ROUND(I147*H147,2)</f>
        <v>0</v>
      </c>
      <c r="K147" s="176" t="s">
        <v>173</v>
      </c>
      <c r="L147" s="35"/>
      <c r="M147" s="181" t="s">
        <v>3</v>
      </c>
      <c r="N147" s="182" t="s">
        <v>45</v>
      </c>
      <c r="O147" s="65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AR147" s="17" t="s">
        <v>174</v>
      </c>
      <c r="AT147" s="17" t="s">
        <v>169</v>
      </c>
      <c r="AU147" s="17" t="s">
        <v>84</v>
      </c>
      <c r="AY147" s="17" t="s">
        <v>166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84</v>
      </c>
      <c r="BK147" s="185">
        <f>ROUND(I147*H147,2)</f>
        <v>0</v>
      </c>
      <c r="BL147" s="17" t="s">
        <v>174</v>
      </c>
      <c r="BM147" s="17" t="s">
        <v>1368</v>
      </c>
    </row>
    <row r="148" s="12" customFormat="1">
      <c r="B148" s="186"/>
      <c r="D148" s="187" t="s">
        <v>176</v>
      </c>
      <c r="E148" s="188" t="s">
        <v>3</v>
      </c>
      <c r="F148" s="189" t="s">
        <v>1369</v>
      </c>
      <c r="H148" s="190">
        <v>1845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88" t="s">
        <v>176</v>
      </c>
      <c r="AU148" s="188" t="s">
        <v>84</v>
      </c>
      <c r="AV148" s="12" t="s">
        <v>84</v>
      </c>
      <c r="AW148" s="12" t="s">
        <v>35</v>
      </c>
      <c r="AX148" s="12" t="s">
        <v>80</v>
      </c>
      <c r="AY148" s="188" t="s">
        <v>166</v>
      </c>
    </row>
    <row r="149" s="1" customFormat="1" ht="22.5" customHeight="1">
      <c r="B149" s="173"/>
      <c r="C149" s="174" t="s">
        <v>8</v>
      </c>
      <c r="D149" s="174" t="s">
        <v>169</v>
      </c>
      <c r="E149" s="175" t="s">
        <v>236</v>
      </c>
      <c r="F149" s="176" t="s">
        <v>237</v>
      </c>
      <c r="G149" s="177" t="s">
        <v>172</v>
      </c>
      <c r="H149" s="178">
        <v>30.75</v>
      </c>
      <c r="I149" s="179"/>
      <c r="J149" s="180">
        <f>ROUND(I149*H149,2)</f>
        <v>0</v>
      </c>
      <c r="K149" s="176" t="s">
        <v>173</v>
      </c>
      <c r="L149" s="35"/>
      <c r="M149" s="181" t="s">
        <v>3</v>
      </c>
      <c r="N149" s="182" t="s">
        <v>45</v>
      </c>
      <c r="O149" s="65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AR149" s="17" t="s">
        <v>174</v>
      </c>
      <c r="AT149" s="17" t="s">
        <v>169</v>
      </c>
      <c r="AU149" s="17" t="s">
        <v>84</v>
      </c>
      <c r="AY149" s="17" t="s">
        <v>166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84</v>
      </c>
      <c r="BK149" s="185">
        <f>ROUND(I149*H149,2)</f>
        <v>0</v>
      </c>
      <c r="BL149" s="17" t="s">
        <v>174</v>
      </c>
      <c r="BM149" s="17" t="s">
        <v>1370</v>
      </c>
    </row>
    <row r="150" s="1" customFormat="1" ht="16.5" customHeight="1">
      <c r="B150" s="173"/>
      <c r="C150" s="174" t="s">
        <v>284</v>
      </c>
      <c r="D150" s="174" t="s">
        <v>169</v>
      </c>
      <c r="E150" s="175" t="s">
        <v>240</v>
      </c>
      <c r="F150" s="176" t="s">
        <v>241</v>
      </c>
      <c r="G150" s="177" t="s">
        <v>172</v>
      </c>
      <c r="H150" s="178">
        <v>7.9349999999999996</v>
      </c>
      <c r="I150" s="179"/>
      <c r="J150" s="180">
        <f>ROUND(I150*H150,2)</f>
        <v>0</v>
      </c>
      <c r="K150" s="176" t="s">
        <v>173</v>
      </c>
      <c r="L150" s="35"/>
      <c r="M150" s="181" t="s">
        <v>3</v>
      </c>
      <c r="N150" s="182" t="s">
        <v>45</v>
      </c>
      <c r="O150" s="65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AR150" s="17" t="s">
        <v>174</v>
      </c>
      <c r="AT150" s="17" t="s">
        <v>169</v>
      </c>
      <c r="AU150" s="17" t="s">
        <v>84</v>
      </c>
      <c r="AY150" s="17" t="s">
        <v>166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84</v>
      </c>
      <c r="BK150" s="185">
        <f>ROUND(I150*H150,2)</f>
        <v>0</v>
      </c>
      <c r="BL150" s="17" t="s">
        <v>174</v>
      </c>
      <c r="BM150" s="17" t="s">
        <v>1371</v>
      </c>
    </row>
    <row r="151" s="12" customFormat="1">
      <c r="B151" s="186"/>
      <c r="D151" s="187" t="s">
        <v>176</v>
      </c>
      <c r="E151" s="188" t="s">
        <v>3</v>
      </c>
      <c r="F151" s="189" t="s">
        <v>1361</v>
      </c>
      <c r="H151" s="190">
        <v>7.9349999999999996</v>
      </c>
      <c r="I151" s="191"/>
      <c r="L151" s="186"/>
      <c r="M151" s="192"/>
      <c r="N151" s="193"/>
      <c r="O151" s="193"/>
      <c r="P151" s="193"/>
      <c r="Q151" s="193"/>
      <c r="R151" s="193"/>
      <c r="S151" s="193"/>
      <c r="T151" s="194"/>
      <c r="AT151" s="188" t="s">
        <v>176</v>
      </c>
      <c r="AU151" s="188" t="s">
        <v>84</v>
      </c>
      <c r="AV151" s="12" t="s">
        <v>84</v>
      </c>
      <c r="AW151" s="12" t="s">
        <v>35</v>
      </c>
      <c r="AX151" s="12" t="s">
        <v>80</v>
      </c>
      <c r="AY151" s="188" t="s">
        <v>166</v>
      </c>
    </row>
    <row r="152" s="1" customFormat="1" ht="16.5" customHeight="1">
      <c r="B152" s="173"/>
      <c r="C152" s="174" t="s">
        <v>293</v>
      </c>
      <c r="D152" s="174" t="s">
        <v>169</v>
      </c>
      <c r="E152" s="175" t="s">
        <v>253</v>
      </c>
      <c r="F152" s="176" t="s">
        <v>254</v>
      </c>
      <c r="G152" s="177" t="s">
        <v>255</v>
      </c>
      <c r="H152" s="178">
        <v>0.61499999999999999</v>
      </c>
      <c r="I152" s="179"/>
      <c r="J152" s="180">
        <f>ROUND(I152*H152,2)</f>
        <v>0</v>
      </c>
      <c r="K152" s="176" t="s">
        <v>173</v>
      </c>
      <c r="L152" s="35"/>
      <c r="M152" s="181" t="s">
        <v>3</v>
      </c>
      <c r="N152" s="182" t="s">
        <v>45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2.2000000000000002</v>
      </c>
      <c r="T152" s="184">
        <f>S152*H152</f>
        <v>1.353</v>
      </c>
      <c r="AR152" s="17" t="s">
        <v>174</v>
      </c>
      <c r="AT152" s="17" t="s">
        <v>169</v>
      </c>
      <c r="AU152" s="17" t="s">
        <v>84</v>
      </c>
      <c r="AY152" s="17" t="s">
        <v>166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84</v>
      </c>
      <c r="BK152" s="185">
        <f>ROUND(I152*H152,2)</f>
        <v>0</v>
      </c>
      <c r="BL152" s="17" t="s">
        <v>174</v>
      </c>
      <c r="BM152" s="17" t="s">
        <v>1372</v>
      </c>
    </row>
    <row r="153" s="12" customFormat="1">
      <c r="B153" s="186"/>
      <c r="D153" s="187" t="s">
        <v>176</v>
      </c>
      <c r="E153" s="188" t="s">
        <v>3</v>
      </c>
      <c r="F153" s="189" t="s">
        <v>1272</v>
      </c>
      <c r="H153" s="190">
        <v>0.61499999999999999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AT153" s="188" t="s">
        <v>176</v>
      </c>
      <c r="AU153" s="188" t="s">
        <v>84</v>
      </c>
      <c r="AV153" s="12" t="s">
        <v>84</v>
      </c>
      <c r="AW153" s="12" t="s">
        <v>35</v>
      </c>
      <c r="AX153" s="12" t="s">
        <v>80</v>
      </c>
      <c r="AY153" s="188" t="s">
        <v>166</v>
      </c>
    </row>
    <row r="154" s="1" customFormat="1" ht="22.5" customHeight="1">
      <c r="B154" s="173"/>
      <c r="C154" s="174" t="s">
        <v>298</v>
      </c>
      <c r="D154" s="174" t="s">
        <v>169</v>
      </c>
      <c r="E154" s="175" t="s">
        <v>258</v>
      </c>
      <c r="F154" s="176" t="s">
        <v>259</v>
      </c>
      <c r="G154" s="177" t="s">
        <v>172</v>
      </c>
      <c r="H154" s="178">
        <v>12.300000000000001</v>
      </c>
      <c r="I154" s="179"/>
      <c r="J154" s="180">
        <f>ROUND(I154*H154,2)</f>
        <v>0</v>
      </c>
      <c r="K154" s="176" t="s">
        <v>173</v>
      </c>
      <c r="L154" s="35"/>
      <c r="M154" s="181" t="s">
        <v>3</v>
      </c>
      <c r="N154" s="182" t="s">
        <v>45</v>
      </c>
      <c r="O154" s="65"/>
      <c r="P154" s="183">
        <f>O154*H154</f>
        <v>0</v>
      </c>
      <c r="Q154" s="183">
        <v>0</v>
      </c>
      <c r="R154" s="183">
        <f>Q154*H154</f>
        <v>0</v>
      </c>
      <c r="S154" s="183">
        <v>0.035000000000000003</v>
      </c>
      <c r="T154" s="184">
        <f>S154*H154</f>
        <v>0.43050000000000005</v>
      </c>
      <c r="AR154" s="17" t="s">
        <v>174</v>
      </c>
      <c r="AT154" s="17" t="s">
        <v>169</v>
      </c>
      <c r="AU154" s="17" t="s">
        <v>84</v>
      </c>
      <c r="AY154" s="17" t="s">
        <v>166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84</v>
      </c>
      <c r="BK154" s="185">
        <f>ROUND(I154*H154,2)</f>
        <v>0</v>
      </c>
      <c r="BL154" s="17" t="s">
        <v>174</v>
      </c>
      <c r="BM154" s="17" t="s">
        <v>1373</v>
      </c>
    </row>
    <row r="155" s="12" customFormat="1">
      <c r="B155" s="186"/>
      <c r="D155" s="187" t="s">
        <v>176</v>
      </c>
      <c r="E155" s="188" t="s">
        <v>3</v>
      </c>
      <c r="F155" s="189" t="s">
        <v>1274</v>
      </c>
      <c r="H155" s="190">
        <v>12.300000000000001</v>
      </c>
      <c r="I155" s="191"/>
      <c r="L155" s="186"/>
      <c r="M155" s="192"/>
      <c r="N155" s="193"/>
      <c r="O155" s="193"/>
      <c r="P155" s="193"/>
      <c r="Q155" s="193"/>
      <c r="R155" s="193"/>
      <c r="S155" s="193"/>
      <c r="T155" s="194"/>
      <c r="AT155" s="188" t="s">
        <v>176</v>
      </c>
      <c r="AU155" s="188" t="s">
        <v>84</v>
      </c>
      <c r="AV155" s="12" t="s">
        <v>84</v>
      </c>
      <c r="AW155" s="12" t="s">
        <v>35</v>
      </c>
      <c r="AX155" s="12" t="s">
        <v>80</v>
      </c>
      <c r="AY155" s="188" t="s">
        <v>166</v>
      </c>
    </row>
    <row r="156" s="1" customFormat="1" ht="16.5" customHeight="1">
      <c r="B156" s="173"/>
      <c r="C156" s="174" t="s">
        <v>303</v>
      </c>
      <c r="D156" s="174" t="s">
        <v>169</v>
      </c>
      <c r="E156" s="175" t="s">
        <v>262</v>
      </c>
      <c r="F156" s="176" t="s">
        <v>263</v>
      </c>
      <c r="G156" s="177" t="s">
        <v>172</v>
      </c>
      <c r="H156" s="178">
        <v>9.2100000000000009</v>
      </c>
      <c r="I156" s="179"/>
      <c r="J156" s="180">
        <f>ROUND(I156*H156,2)</f>
        <v>0</v>
      </c>
      <c r="K156" s="176" t="s">
        <v>173</v>
      </c>
      <c r="L156" s="35"/>
      <c r="M156" s="181" t="s">
        <v>3</v>
      </c>
      <c r="N156" s="182" t="s">
        <v>45</v>
      </c>
      <c r="O156" s="65"/>
      <c r="P156" s="183">
        <f>O156*H156</f>
        <v>0</v>
      </c>
      <c r="Q156" s="183">
        <v>0</v>
      </c>
      <c r="R156" s="183">
        <f>Q156*H156</f>
        <v>0</v>
      </c>
      <c r="S156" s="183">
        <v>0.012999999999999999</v>
      </c>
      <c r="T156" s="184">
        <f>S156*H156</f>
        <v>0.11973</v>
      </c>
      <c r="AR156" s="17" t="s">
        <v>174</v>
      </c>
      <c r="AT156" s="17" t="s">
        <v>169</v>
      </c>
      <c r="AU156" s="17" t="s">
        <v>84</v>
      </c>
      <c r="AY156" s="17" t="s">
        <v>166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84</v>
      </c>
      <c r="BK156" s="185">
        <f>ROUND(I156*H156,2)</f>
        <v>0</v>
      </c>
      <c r="BL156" s="17" t="s">
        <v>174</v>
      </c>
      <c r="BM156" s="17" t="s">
        <v>1374</v>
      </c>
    </row>
    <row r="157" s="12" customFormat="1">
      <c r="B157" s="186"/>
      <c r="D157" s="187" t="s">
        <v>176</v>
      </c>
      <c r="E157" s="188" t="s">
        <v>3</v>
      </c>
      <c r="F157" s="189" t="s">
        <v>1375</v>
      </c>
      <c r="H157" s="190">
        <v>1.2749999999999999</v>
      </c>
      <c r="I157" s="191"/>
      <c r="L157" s="186"/>
      <c r="M157" s="192"/>
      <c r="N157" s="193"/>
      <c r="O157" s="193"/>
      <c r="P157" s="193"/>
      <c r="Q157" s="193"/>
      <c r="R157" s="193"/>
      <c r="S157" s="193"/>
      <c r="T157" s="194"/>
      <c r="AT157" s="188" t="s">
        <v>176</v>
      </c>
      <c r="AU157" s="188" t="s">
        <v>84</v>
      </c>
      <c r="AV157" s="12" t="s">
        <v>84</v>
      </c>
      <c r="AW157" s="12" t="s">
        <v>35</v>
      </c>
      <c r="AX157" s="12" t="s">
        <v>73</v>
      </c>
      <c r="AY157" s="188" t="s">
        <v>166</v>
      </c>
    </row>
    <row r="158" s="12" customFormat="1">
      <c r="B158" s="186"/>
      <c r="D158" s="187" t="s">
        <v>176</v>
      </c>
      <c r="E158" s="188" t="s">
        <v>3</v>
      </c>
      <c r="F158" s="189" t="s">
        <v>1376</v>
      </c>
      <c r="H158" s="190">
        <v>7.9349999999999996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88" t="s">
        <v>176</v>
      </c>
      <c r="AU158" s="188" t="s">
        <v>84</v>
      </c>
      <c r="AV158" s="12" t="s">
        <v>84</v>
      </c>
      <c r="AW158" s="12" t="s">
        <v>35</v>
      </c>
      <c r="AX158" s="12" t="s">
        <v>73</v>
      </c>
      <c r="AY158" s="188" t="s">
        <v>166</v>
      </c>
    </row>
    <row r="159" s="13" customFormat="1">
      <c r="B159" s="195"/>
      <c r="D159" s="187" t="s">
        <v>176</v>
      </c>
      <c r="E159" s="196" t="s">
        <v>3</v>
      </c>
      <c r="F159" s="197" t="s">
        <v>188</v>
      </c>
      <c r="H159" s="198">
        <v>9.2099999999999991</v>
      </c>
      <c r="I159" s="199"/>
      <c r="L159" s="195"/>
      <c r="M159" s="200"/>
      <c r="N159" s="201"/>
      <c r="O159" s="201"/>
      <c r="P159" s="201"/>
      <c r="Q159" s="201"/>
      <c r="R159" s="201"/>
      <c r="S159" s="201"/>
      <c r="T159" s="202"/>
      <c r="AT159" s="196" t="s">
        <v>176</v>
      </c>
      <c r="AU159" s="196" t="s">
        <v>84</v>
      </c>
      <c r="AV159" s="13" t="s">
        <v>174</v>
      </c>
      <c r="AW159" s="13" t="s">
        <v>35</v>
      </c>
      <c r="AX159" s="13" t="s">
        <v>80</v>
      </c>
      <c r="AY159" s="196" t="s">
        <v>166</v>
      </c>
    </row>
    <row r="160" s="1" customFormat="1" ht="22.5" customHeight="1">
      <c r="B160" s="173"/>
      <c r="C160" s="174" t="s">
        <v>307</v>
      </c>
      <c r="D160" s="174" t="s">
        <v>169</v>
      </c>
      <c r="E160" s="175" t="s">
        <v>854</v>
      </c>
      <c r="F160" s="176" t="s">
        <v>855</v>
      </c>
      <c r="G160" s="177" t="s">
        <v>172</v>
      </c>
      <c r="H160" s="178">
        <v>27.164999999999999</v>
      </c>
      <c r="I160" s="179"/>
      <c r="J160" s="180">
        <f>ROUND(I160*H160,2)</f>
        <v>0</v>
      </c>
      <c r="K160" s="176" t="s">
        <v>173</v>
      </c>
      <c r="L160" s="35"/>
      <c r="M160" s="181" t="s">
        <v>3</v>
      </c>
      <c r="N160" s="182" t="s">
        <v>45</v>
      </c>
      <c r="O160" s="65"/>
      <c r="P160" s="183">
        <f>O160*H160</f>
        <v>0</v>
      </c>
      <c r="Q160" s="183">
        <v>0</v>
      </c>
      <c r="R160" s="183">
        <f>Q160*H160</f>
        <v>0</v>
      </c>
      <c r="S160" s="183">
        <v>0.014</v>
      </c>
      <c r="T160" s="184">
        <f>S160*H160</f>
        <v>0.38030999999999998</v>
      </c>
      <c r="AR160" s="17" t="s">
        <v>174</v>
      </c>
      <c r="AT160" s="17" t="s">
        <v>169</v>
      </c>
      <c r="AU160" s="17" t="s">
        <v>84</v>
      </c>
      <c r="AY160" s="17" t="s">
        <v>166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7" t="s">
        <v>84</v>
      </c>
      <c r="BK160" s="185">
        <f>ROUND(I160*H160,2)</f>
        <v>0</v>
      </c>
      <c r="BL160" s="17" t="s">
        <v>174</v>
      </c>
      <c r="BM160" s="17" t="s">
        <v>1377</v>
      </c>
    </row>
    <row r="161" s="1" customFormat="1" ht="22.5" customHeight="1">
      <c r="B161" s="173"/>
      <c r="C161" s="174" t="s">
        <v>311</v>
      </c>
      <c r="D161" s="174" t="s">
        <v>169</v>
      </c>
      <c r="E161" s="175" t="s">
        <v>857</v>
      </c>
      <c r="F161" s="176" t="s">
        <v>977</v>
      </c>
      <c r="G161" s="177" t="s">
        <v>172</v>
      </c>
      <c r="H161" s="178">
        <v>9.3000000000000007</v>
      </c>
      <c r="I161" s="179"/>
      <c r="J161" s="180">
        <f>ROUND(I161*H161,2)</f>
        <v>0</v>
      </c>
      <c r="K161" s="176" t="s">
        <v>3</v>
      </c>
      <c r="L161" s="35"/>
      <c r="M161" s="181" t="s">
        <v>3</v>
      </c>
      <c r="N161" s="182" t="s">
        <v>45</v>
      </c>
      <c r="O161" s="65"/>
      <c r="P161" s="183">
        <f>O161*H161</f>
        <v>0</v>
      </c>
      <c r="Q161" s="183">
        <v>0.019429999999999999</v>
      </c>
      <c r="R161" s="183">
        <f>Q161*H161</f>
        <v>0.180699</v>
      </c>
      <c r="S161" s="183">
        <v>0</v>
      </c>
      <c r="T161" s="184">
        <f>S161*H161</f>
        <v>0</v>
      </c>
      <c r="AR161" s="17" t="s">
        <v>174</v>
      </c>
      <c r="AT161" s="17" t="s">
        <v>169</v>
      </c>
      <c r="AU161" s="17" t="s">
        <v>84</v>
      </c>
      <c r="AY161" s="17" t="s">
        <v>166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7" t="s">
        <v>84</v>
      </c>
      <c r="BK161" s="185">
        <f>ROUND(I161*H161,2)</f>
        <v>0</v>
      </c>
      <c r="BL161" s="17" t="s">
        <v>174</v>
      </c>
      <c r="BM161" s="17" t="s">
        <v>1378</v>
      </c>
    </row>
    <row r="162" s="12" customFormat="1">
      <c r="B162" s="186"/>
      <c r="D162" s="187" t="s">
        <v>176</v>
      </c>
      <c r="E162" s="188" t="s">
        <v>3</v>
      </c>
      <c r="F162" s="189" t="s">
        <v>1379</v>
      </c>
      <c r="H162" s="190">
        <v>9.3000000000000007</v>
      </c>
      <c r="I162" s="191"/>
      <c r="L162" s="186"/>
      <c r="M162" s="192"/>
      <c r="N162" s="193"/>
      <c r="O162" s="193"/>
      <c r="P162" s="193"/>
      <c r="Q162" s="193"/>
      <c r="R162" s="193"/>
      <c r="S162" s="193"/>
      <c r="T162" s="194"/>
      <c r="AT162" s="188" t="s">
        <v>176</v>
      </c>
      <c r="AU162" s="188" t="s">
        <v>84</v>
      </c>
      <c r="AV162" s="12" t="s">
        <v>84</v>
      </c>
      <c r="AW162" s="12" t="s">
        <v>35</v>
      </c>
      <c r="AX162" s="12" t="s">
        <v>80</v>
      </c>
      <c r="AY162" s="188" t="s">
        <v>166</v>
      </c>
    </row>
    <row r="163" s="11" customFormat="1" ht="22.8" customHeight="1">
      <c r="B163" s="160"/>
      <c r="D163" s="161" t="s">
        <v>72</v>
      </c>
      <c r="E163" s="171" t="s">
        <v>291</v>
      </c>
      <c r="F163" s="171" t="s">
        <v>292</v>
      </c>
      <c r="I163" s="163"/>
      <c r="J163" s="172">
        <f>BK163</f>
        <v>0</v>
      </c>
      <c r="L163" s="160"/>
      <c r="M163" s="165"/>
      <c r="N163" s="166"/>
      <c r="O163" s="166"/>
      <c r="P163" s="167">
        <f>SUM(P164:P171)</f>
        <v>0</v>
      </c>
      <c r="Q163" s="166"/>
      <c r="R163" s="167">
        <f>SUM(R164:R171)</f>
        <v>0</v>
      </c>
      <c r="S163" s="166"/>
      <c r="T163" s="168">
        <f>SUM(T164:T171)</f>
        <v>0</v>
      </c>
      <c r="AR163" s="161" t="s">
        <v>80</v>
      </c>
      <c r="AT163" s="169" t="s">
        <v>72</v>
      </c>
      <c r="AU163" s="169" t="s">
        <v>80</v>
      </c>
      <c r="AY163" s="161" t="s">
        <v>166</v>
      </c>
      <c r="BK163" s="170">
        <f>SUM(BK164:BK171)</f>
        <v>0</v>
      </c>
    </row>
    <row r="164" s="1" customFormat="1" ht="16.5" customHeight="1">
      <c r="B164" s="173"/>
      <c r="C164" s="174" t="s">
        <v>318</v>
      </c>
      <c r="D164" s="174" t="s">
        <v>169</v>
      </c>
      <c r="E164" s="175" t="s">
        <v>294</v>
      </c>
      <c r="F164" s="176" t="s">
        <v>295</v>
      </c>
      <c r="G164" s="177" t="s">
        <v>296</v>
      </c>
      <c r="H164" s="178">
        <v>2.327</v>
      </c>
      <c r="I164" s="179"/>
      <c r="J164" s="180">
        <f>ROUND(I164*H164,2)</f>
        <v>0</v>
      </c>
      <c r="K164" s="176" t="s">
        <v>173</v>
      </c>
      <c r="L164" s="35"/>
      <c r="M164" s="181" t="s">
        <v>3</v>
      </c>
      <c r="N164" s="182" t="s">
        <v>45</v>
      </c>
      <c r="O164" s="65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AR164" s="17" t="s">
        <v>174</v>
      </c>
      <c r="AT164" s="17" t="s">
        <v>169</v>
      </c>
      <c r="AU164" s="17" t="s">
        <v>84</v>
      </c>
      <c r="AY164" s="17" t="s">
        <v>166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7" t="s">
        <v>84</v>
      </c>
      <c r="BK164" s="185">
        <f>ROUND(I164*H164,2)</f>
        <v>0</v>
      </c>
      <c r="BL164" s="17" t="s">
        <v>174</v>
      </c>
      <c r="BM164" s="17" t="s">
        <v>1380</v>
      </c>
    </row>
    <row r="165" s="1" customFormat="1" ht="22.5" customHeight="1">
      <c r="B165" s="173"/>
      <c r="C165" s="174" t="s">
        <v>326</v>
      </c>
      <c r="D165" s="174" t="s">
        <v>169</v>
      </c>
      <c r="E165" s="175" t="s">
        <v>299</v>
      </c>
      <c r="F165" s="176" t="s">
        <v>300</v>
      </c>
      <c r="G165" s="177" t="s">
        <v>296</v>
      </c>
      <c r="H165" s="178">
        <v>46.539999999999999</v>
      </c>
      <c r="I165" s="179"/>
      <c r="J165" s="180">
        <f>ROUND(I165*H165,2)</f>
        <v>0</v>
      </c>
      <c r="K165" s="176" t="s">
        <v>173</v>
      </c>
      <c r="L165" s="35"/>
      <c r="M165" s="181" t="s">
        <v>3</v>
      </c>
      <c r="N165" s="182" t="s">
        <v>45</v>
      </c>
      <c r="O165" s="65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17" t="s">
        <v>174</v>
      </c>
      <c r="AT165" s="17" t="s">
        <v>169</v>
      </c>
      <c r="AU165" s="17" t="s">
        <v>84</v>
      </c>
      <c r="AY165" s="17" t="s">
        <v>166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7" t="s">
        <v>84</v>
      </c>
      <c r="BK165" s="185">
        <f>ROUND(I165*H165,2)</f>
        <v>0</v>
      </c>
      <c r="BL165" s="17" t="s">
        <v>174</v>
      </c>
      <c r="BM165" s="17" t="s">
        <v>1381</v>
      </c>
    </row>
    <row r="166" s="12" customFormat="1">
      <c r="B166" s="186"/>
      <c r="D166" s="187" t="s">
        <v>176</v>
      </c>
      <c r="E166" s="188" t="s">
        <v>3</v>
      </c>
      <c r="F166" s="189" t="s">
        <v>1382</v>
      </c>
      <c r="H166" s="190">
        <v>46.539999999999999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88" t="s">
        <v>176</v>
      </c>
      <c r="AU166" s="188" t="s">
        <v>84</v>
      </c>
      <c r="AV166" s="12" t="s">
        <v>84</v>
      </c>
      <c r="AW166" s="12" t="s">
        <v>35</v>
      </c>
      <c r="AX166" s="12" t="s">
        <v>80</v>
      </c>
      <c r="AY166" s="188" t="s">
        <v>166</v>
      </c>
    </row>
    <row r="167" s="1" customFormat="1" ht="22.5" customHeight="1">
      <c r="B167" s="173"/>
      <c r="C167" s="174" t="s">
        <v>330</v>
      </c>
      <c r="D167" s="174" t="s">
        <v>169</v>
      </c>
      <c r="E167" s="175" t="s">
        <v>304</v>
      </c>
      <c r="F167" s="176" t="s">
        <v>305</v>
      </c>
      <c r="G167" s="177" t="s">
        <v>296</v>
      </c>
      <c r="H167" s="178">
        <v>1.353</v>
      </c>
      <c r="I167" s="179"/>
      <c r="J167" s="180">
        <f>ROUND(I167*H167,2)</f>
        <v>0</v>
      </c>
      <c r="K167" s="176" t="s">
        <v>173</v>
      </c>
      <c r="L167" s="35"/>
      <c r="M167" s="181" t="s">
        <v>3</v>
      </c>
      <c r="N167" s="182" t="s">
        <v>45</v>
      </c>
      <c r="O167" s="65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AR167" s="17" t="s">
        <v>174</v>
      </c>
      <c r="AT167" s="17" t="s">
        <v>169</v>
      </c>
      <c r="AU167" s="17" t="s">
        <v>84</v>
      </c>
      <c r="AY167" s="17" t="s">
        <v>166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7" t="s">
        <v>84</v>
      </c>
      <c r="BK167" s="185">
        <f>ROUND(I167*H167,2)</f>
        <v>0</v>
      </c>
      <c r="BL167" s="17" t="s">
        <v>174</v>
      </c>
      <c r="BM167" s="17" t="s">
        <v>1383</v>
      </c>
    </row>
    <row r="168" s="1" customFormat="1" ht="22.5" customHeight="1">
      <c r="B168" s="173"/>
      <c r="C168" s="174" t="s">
        <v>337</v>
      </c>
      <c r="D168" s="174" t="s">
        <v>169</v>
      </c>
      <c r="E168" s="175" t="s">
        <v>308</v>
      </c>
      <c r="F168" s="176" t="s">
        <v>309</v>
      </c>
      <c r="G168" s="177" t="s">
        <v>296</v>
      </c>
      <c r="H168" s="178">
        <v>0.5</v>
      </c>
      <c r="I168" s="179"/>
      <c r="J168" s="180">
        <f>ROUND(I168*H168,2)</f>
        <v>0</v>
      </c>
      <c r="K168" s="176" t="s">
        <v>173</v>
      </c>
      <c r="L168" s="35"/>
      <c r="M168" s="181" t="s">
        <v>3</v>
      </c>
      <c r="N168" s="182" t="s">
        <v>45</v>
      </c>
      <c r="O168" s="65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AR168" s="17" t="s">
        <v>174</v>
      </c>
      <c r="AT168" s="17" t="s">
        <v>169</v>
      </c>
      <c r="AU168" s="17" t="s">
        <v>84</v>
      </c>
      <c r="AY168" s="17" t="s">
        <v>166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7" t="s">
        <v>84</v>
      </c>
      <c r="BK168" s="185">
        <f>ROUND(I168*H168,2)</f>
        <v>0</v>
      </c>
      <c r="BL168" s="17" t="s">
        <v>174</v>
      </c>
      <c r="BM168" s="17" t="s">
        <v>1384</v>
      </c>
    </row>
    <row r="169" s="12" customFormat="1">
      <c r="B169" s="186"/>
      <c r="D169" s="187" t="s">
        <v>176</v>
      </c>
      <c r="E169" s="188" t="s">
        <v>3</v>
      </c>
      <c r="F169" s="189" t="s">
        <v>1385</v>
      </c>
      <c r="H169" s="190">
        <v>0.5</v>
      </c>
      <c r="I169" s="191"/>
      <c r="L169" s="186"/>
      <c r="M169" s="192"/>
      <c r="N169" s="193"/>
      <c r="O169" s="193"/>
      <c r="P169" s="193"/>
      <c r="Q169" s="193"/>
      <c r="R169" s="193"/>
      <c r="S169" s="193"/>
      <c r="T169" s="194"/>
      <c r="AT169" s="188" t="s">
        <v>176</v>
      </c>
      <c r="AU169" s="188" t="s">
        <v>84</v>
      </c>
      <c r="AV169" s="12" t="s">
        <v>84</v>
      </c>
      <c r="AW169" s="12" t="s">
        <v>35</v>
      </c>
      <c r="AX169" s="12" t="s">
        <v>80</v>
      </c>
      <c r="AY169" s="188" t="s">
        <v>166</v>
      </c>
    </row>
    <row r="170" s="1" customFormat="1" ht="22.5" customHeight="1">
      <c r="B170" s="173"/>
      <c r="C170" s="174" t="s">
        <v>334</v>
      </c>
      <c r="D170" s="174" t="s">
        <v>169</v>
      </c>
      <c r="E170" s="175" t="s">
        <v>312</v>
      </c>
      <c r="F170" s="176" t="s">
        <v>313</v>
      </c>
      <c r="G170" s="177" t="s">
        <v>296</v>
      </c>
      <c r="H170" s="178">
        <v>0.47399999999999998</v>
      </c>
      <c r="I170" s="179"/>
      <c r="J170" s="180">
        <f>ROUND(I170*H170,2)</f>
        <v>0</v>
      </c>
      <c r="K170" s="176" t="s">
        <v>173</v>
      </c>
      <c r="L170" s="35"/>
      <c r="M170" s="181" t="s">
        <v>3</v>
      </c>
      <c r="N170" s="182" t="s">
        <v>45</v>
      </c>
      <c r="O170" s="65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AR170" s="17" t="s">
        <v>174</v>
      </c>
      <c r="AT170" s="17" t="s">
        <v>169</v>
      </c>
      <c r="AU170" s="17" t="s">
        <v>84</v>
      </c>
      <c r="AY170" s="17" t="s">
        <v>166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84</v>
      </c>
      <c r="BK170" s="185">
        <f>ROUND(I170*H170,2)</f>
        <v>0</v>
      </c>
      <c r="BL170" s="17" t="s">
        <v>174</v>
      </c>
      <c r="BM170" s="17" t="s">
        <v>1386</v>
      </c>
    </row>
    <row r="171" s="12" customFormat="1">
      <c r="B171" s="186"/>
      <c r="D171" s="187" t="s">
        <v>176</v>
      </c>
      <c r="E171" s="188" t="s">
        <v>3</v>
      </c>
      <c r="F171" s="189" t="s">
        <v>1387</v>
      </c>
      <c r="H171" s="190">
        <v>0.47399999999999998</v>
      </c>
      <c r="I171" s="191"/>
      <c r="L171" s="186"/>
      <c r="M171" s="192"/>
      <c r="N171" s="193"/>
      <c r="O171" s="193"/>
      <c r="P171" s="193"/>
      <c r="Q171" s="193"/>
      <c r="R171" s="193"/>
      <c r="S171" s="193"/>
      <c r="T171" s="194"/>
      <c r="AT171" s="188" t="s">
        <v>176</v>
      </c>
      <c r="AU171" s="188" t="s">
        <v>84</v>
      </c>
      <c r="AV171" s="12" t="s">
        <v>84</v>
      </c>
      <c r="AW171" s="12" t="s">
        <v>35</v>
      </c>
      <c r="AX171" s="12" t="s">
        <v>80</v>
      </c>
      <c r="AY171" s="188" t="s">
        <v>166</v>
      </c>
    </row>
    <row r="172" s="11" customFormat="1" ht="22.8" customHeight="1">
      <c r="B172" s="160"/>
      <c r="D172" s="161" t="s">
        <v>72</v>
      </c>
      <c r="E172" s="171" t="s">
        <v>316</v>
      </c>
      <c r="F172" s="171" t="s">
        <v>317</v>
      </c>
      <c r="I172" s="163"/>
      <c r="J172" s="172">
        <f>BK172</f>
        <v>0</v>
      </c>
      <c r="L172" s="160"/>
      <c r="M172" s="165"/>
      <c r="N172" s="166"/>
      <c r="O172" s="166"/>
      <c r="P172" s="167">
        <f>P173</f>
        <v>0</v>
      </c>
      <c r="Q172" s="166"/>
      <c r="R172" s="167">
        <f>R173</f>
        <v>0</v>
      </c>
      <c r="S172" s="166"/>
      <c r="T172" s="168">
        <f>T173</f>
        <v>0</v>
      </c>
      <c r="AR172" s="161" t="s">
        <v>80</v>
      </c>
      <c r="AT172" s="169" t="s">
        <v>72</v>
      </c>
      <c r="AU172" s="169" t="s">
        <v>80</v>
      </c>
      <c r="AY172" s="161" t="s">
        <v>166</v>
      </c>
      <c r="BK172" s="170">
        <f>BK173</f>
        <v>0</v>
      </c>
    </row>
    <row r="173" s="1" customFormat="1" ht="22.5" customHeight="1">
      <c r="B173" s="173"/>
      <c r="C173" s="174" t="s">
        <v>345</v>
      </c>
      <c r="D173" s="174" t="s">
        <v>169</v>
      </c>
      <c r="E173" s="175" t="s">
        <v>319</v>
      </c>
      <c r="F173" s="176" t="s">
        <v>320</v>
      </c>
      <c r="G173" s="177" t="s">
        <v>296</v>
      </c>
      <c r="H173" s="178">
        <v>1.7689999999999999</v>
      </c>
      <c r="I173" s="179"/>
      <c r="J173" s="180">
        <f>ROUND(I173*H173,2)</f>
        <v>0</v>
      </c>
      <c r="K173" s="176" t="s">
        <v>173</v>
      </c>
      <c r="L173" s="35"/>
      <c r="M173" s="181" t="s">
        <v>3</v>
      </c>
      <c r="N173" s="182" t="s">
        <v>45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AR173" s="17" t="s">
        <v>174</v>
      </c>
      <c r="AT173" s="17" t="s">
        <v>169</v>
      </c>
      <c r="AU173" s="17" t="s">
        <v>84</v>
      </c>
      <c r="AY173" s="17" t="s">
        <v>166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84</v>
      </c>
      <c r="BK173" s="185">
        <f>ROUND(I173*H173,2)</f>
        <v>0</v>
      </c>
      <c r="BL173" s="17" t="s">
        <v>174</v>
      </c>
      <c r="BM173" s="17" t="s">
        <v>1388</v>
      </c>
    </row>
    <row r="174" s="11" customFormat="1" ht="25.92" customHeight="1">
      <c r="B174" s="160"/>
      <c r="D174" s="161" t="s">
        <v>72</v>
      </c>
      <c r="E174" s="162" t="s">
        <v>322</v>
      </c>
      <c r="F174" s="162" t="s">
        <v>323</v>
      </c>
      <c r="I174" s="163"/>
      <c r="J174" s="164">
        <f>BK174</f>
        <v>0</v>
      </c>
      <c r="L174" s="160"/>
      <c r="M174" s="165"/>
      <c r="N174" s="166"/>
      <c r="O174" s="166"/>
      <c r="P174" s="167">
        <f>P175+P189+P195+P205+P217+P224</f>
        <v>0</v>
      </c>
      <c r="Q174" s="166"/>
      <c r="R174" s="167">
        <f>R175+R189+R195+R205+R217+R224</f>
        <v>0.33266253999999995</v>
      </c>
      <c r="S174" s="166"/>
      <c r="T174" s="168">
        <f>T175+T189+T195+T205+T217+T224</f>
        <v>0.043207499999999996</v>
      </c>
      <c r="AR174" s="161" t="s">
        <v>84</v>
      </c>
      <c r="AT174" s="169" t="s">
        <v>72</v>
      </c>
      <c r="AU174" s="169" t="s">
        <v>73</v>
      </c>
      <c r="AY174" s="161" t="s">
        <v>166</v>
      </c>
      <c r="BK174" s="170">
        <f>BK175+BK189+BK195+BK205+BK217+BK224</f>
        <v>0</v>
      </c>
    </row>
    <row r="175" s="11" customFormat="1" ht="22.8" customHeight="1">
      <c r="B175" s="160"/>
      <c r="D175" s="161" t="s">
        <v>72</v>
      </c>
      <c r="E175" s="171" t="s">
        <v>324</v>
      </c>
      <c r="F175" s="171" t="s">
        <v>325</v>
      </c>
      <c r="I175" s="163"/>
      <c r="J175" s="172">
        <f>BK175</f>
        <v>0</v>
      </c>
      <c r="L175" s="160"/>
      <c r="M175" s="165"/>
      <c r="N175" s="166"/>
      <c r="O175" s="166"/>
      <c r="P175" s="167">
        <f>SUM(P176:P188)</f>
        <v>0</v>
      </c>
      <c r="Q175" s="166"/>
      <c r="R175" s="167">
        <f>SUM(R176:R188)</f>
        <v>0.056242239999999999</v>
      </c>
      <c r="S175" s="166"/>
      <c r="T175" s="168">
        <f>SUM(T176:T188)</f>
        <v>0</v>
      </c>
      <c r="AR175" s="161" t="s">
        <v>84</v>
      </c>
      <c r="AT175" s="169" t="s">
        <v>72</v>
      </c>
      <c r="AU175" s="169" t="s">
        <v>80</v>
      </c>
      <c r="AY175" s="161" t="s">
        <v>166</v>
      </c>
      <c r="BK175" s="170">
        <f>SUM(BK176:BK188)</f>
        <v>0</v>
      </c>
    </row>
    <row r="176" s="1" customFormat="1" ht="16.5" customHeight="1">
      <c r="B176" s="173"/>
      <c r="C176" s="174" t="s">
        <v>349</v>
      </c>
      <c r="D176" s="174" t="s">
        <v>169</v>
      </c>
      <c r="E176" s="175" t="s">
        <v>327</v>
      </c>
      <c r="F176" s="176" t="s">
        <v>328</v>
      </c>
      <c r="G176" s="177" t="s">
        <v>172</v>
      </c>
      <c r="H176" s="178">
        <v>9.375</v>
      </c>
      <c r="I176" s="179"/>
      <c r="J176" s="180">
        <f>ROUND(I176*H176,2)</f>
        <v>0</v>
      </c>
      <c r="K176" s="176" t="s">
        <v>173</v>
      </c>
      <c r="L176" s="35"/>
      <c r="M176" s="181" t="s">
        <v>3</v>
      </c>
      <c r="N176" s="182" t="s">
        <v>45</v>
      </c>
      <c r="O176" s="65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AR176" s="17" t="s">
        <v>184</v>
      </c>
      <c r="AT176" s="17" t="s">
        <v>169</v>
      </c>
      <c r="AU176" s="17" t="s">
        <v>84</v>
      </c>
      <c r="AY176" s="17" t="s">
        <v>166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84</v>
      </c>
      <c r="BK176" s="185">
        <f>ROUND(I176*H176,2)</f>
        <v>0</v>
      </c>
      <c r="BL176" s="17" t="s">
        <v>184</v>
      </c>
      <c r="BM176" s="17" t="s">
        <v>1389</v>
      </c>
    </row>
    <row r="177" s="12" customFormat="1">
      <c r="B177" s="186"/>
      <c r="D177" s="187" t="s">
        <v>176</v>
      </c>
      <c r="E177" s="188" t="s">
        <v>3</v>
      </c>
      <c r="F177" s="189" t="s">
        <v>1390</v>
      </c>
      <c r="H177" s="190">
        <v>9.375</v>
      </c>
      <c r="I177" s="191"/>
      <c r="L177" s="186"/>
      <c r="M177" s="192"/>
      <c r="N177" s="193"/>
      <c r="O177" s="193"/>
      <c r="P177" s="193"/>
      <c r="Q177" s="193"/>
      <c r="R177" s="193"/>
      <c r="S177" s="193"/>
      <c r="T177" s="194"/>
      <c r="AT177" s="188" t="s">
        <v>176</v>
      </c>
      <c r="AU177" s="188" t="s">
        <v>84</v>
      </c>
      <c r="AV177" s="12" t="s">
        <v>84</v>
      </c>
      <c r="AW177" s="12" t="s">
        <v>35</v>
      </c>
      <c r="AX177" s="12" t="s">
        <v>80</v>
      </c>
      <c r="AY177" s="188" t="s">
        <v>166</v>
      </c>
    </row>
    <row r="178" s="1" customFormat="1" ht="16.5" customHeight="1">
      <c r="B178" s="173"/>
      <c r="C178" s="203" t="s">
        <v>353</v>
      </c>
      <c r="D178" s="203" t="s">
        <v>202</v>
      </c>
      <c r="E178" s="204" t="s">
        <v>342</v>
      </c>
      <c r="F178" s="205" t="s">
        <v>332</v>
      </c>
      <c r="G178" s="206" t="s">
        <v>333</v>
      </c>
      <c r="H178" s="207">
        <v>14.063000000000001</v>
      </c>
      <c r="I178" s="208"/>
      <c r="J178" s="209">
        <f>ROUND(I178*H178,2)</f>
        <v>0</v>
      </c>
      <c r="K178" s="205" t="s">
        <v>173</v>
      </c>
      <c r="L178" s="210"/>
      <c r="M178" s="211" t="s">
        <v>3</v>
      </c>
      <c r="N178" s="212" t="s">
        <v>45</v>
      </c>
      <c r="O178" s="65"/>
      <c r="P178" s="183">
        <f>O178*H178</f>
        <v>0</v>
      </c>
      <c r="Q178" s="183">
        <v>0.001</v>
      </c>
      <c r="R178" s="183">
        <f>Q178*H178</f>
        <v>0.014063000000000001</v>
      </c>
      <c r="S178" s="183">
        <v>0</v>
      </c>
      <c r="T178" s="184">
        <f>S178*H178</f>
        <v>0</v>
      </c>
      <c r="AR178" s="17" t="s">
        <v>334</v>
      </c>
      <c r="AT178" s="17" t="s">
        <v>202</v>
      </c>
      <c r="AU178" s="17" t="s">
        <v>84</v>
      </c>
      <c r="AY178" s="17" t="s">
        <v>166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7" t="s">
        <v>84</v>
      </c>
      <c r="BK178" s="185">
        <f>ROUND(I178*H178,2)</f>
        <v>0</v>
      </c>
      <c r="BL178" s="17" t="s">
        <v>184</v>
      </c>
      <c r="BM178" s="17" t="s">
        <v>1391</v>
      </c>
    </row>
    <row r="179" s="12" customFormat="1">
      <c r="B179" s="186"/>
      <c r="D179" s="187" t="s">
        <v>176</v>
      </c>
      <c r="F179" s="189" t="s">
        <v>873</v>
      </c>
      <c r="H179" s="190">
        <v>14.063000000000001</v>
      </c>
      <c r="I179" s="191"/>
      <c r="L179" s="186"/>
      <c r="M179" s="192"/>
      <c r="N179" s="193"/>
      <c r="O179" s="193"/>
      <c r="P179" s="193"/>
      <c r="Q179" s="193"/>
      <c r="R179" s="193"/>
      <c r="S179" s="193"/>
      <c r="T179" s="194"/>
      <c r="AT179" s="188" t="s">
        <v>176</v>
      </c>
      <c r="AU179" s="188" t="s">
        <v>84</v>
      </c>
      <c r="AV179" s="12" t="s">
        <v>84</v>
      </c>
      <c r="AW179" s="12" t="s">
        <v>4</v>
      </c>
      <c r="AX179" s="12" t="s">
        <v>80</v>
      </c>
      <c r="AY179" s="188" t="s">
        <v>166</v>
      </c>
    </row>
    <row r="180" s="1" customFormat="1" ht="16.5" customHeight="1">
      <c r="B180" s="173"/>
      <c r="C180" s="174" t="s">
        <v>360</v>
      </c>
      <c r="D180" s="174" t="s">
        <v>169</v>
      </c>
      <c r="E180" s="175" t="s">
        <v>874</v>
      </c>
      <c r="F180" s="176" t="s">
        <v>875</v>
      </c>
      <c r="G180" s="177" t="s">
        <v>172</v>
      </c>
      <c r="H180" s="178">
        <v>9.375</v>
      </c>
      <c r="I180" s="179"/>
      <c r="J180" s="180">
        <f>ROUND(I180*H180,2)</f>
        <v>0</v>
      </c>
      <c r="K180" s="176" t="s">
        <v>173</v>
      </c>
      <c r="L180" s="35"/>
      <c r="M180" s="181" t="s">
        <v>3</v>
      </c>
      <c r="N180" s="182" t="s">
        <v>45</v>
      </c>
      <c r="O180" s="65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AR180" s="17" t="s">
        <v>184</v>
      </c>
      <c r="AT180" s="17" t="s">
        <v>169</v>
      </c>
      <c r="AU180" s="17" t="s">
        <v>84</v>
      </c>
      <c r="AY180" s="17" t="s">
        <v>166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7" t="s">
        <v>84</v>
      </c>
      <c r="BK180" s="185">
        <f>ROUND(I180*H180,2)</f>
        <v>0</v>
      </c>
      <c r="BL180" s="17" t="s">
        <v>184</v>
      </c>
      <c r="BM180" s="17" t="s">
        <v>1392</v>
      </c>
    </row>
    <row r="181" s="12" customFormat="1">
      <c r="B181" s="186"/>
      <c r="D181" s="187" t="s">
        <v>176</v>
      </c>
      <c r="E181" s="188" t="s">
        <v>3</v>
      </c>
      <c r="F181" s="189" t="s">
        <v>1393</v>
      </c>
      <c r="H181" s="190">
        <v>9.375</v>
      </c>
      <c r="I181" s="191"/>
      <c r="L181" s="186"/>
      <c r="M181" s="192"/>
      <c r="N181" s="193"/>
      <c r="O181" s="193"/>
      <c r="P181" s="193"/>
      <c r="Q181" s="193"/>
      <c r="R181" s="193"/>
      <c r="S181" s="193"/>
      <c r="T181" s="194"/>
      <c r="AT181" s="188" t="s">
        <v>176</v>
      </c>
      <c r="AU181" s="188" t="s">
        <v>84</v>
      </c>
      <c r="AV181" s="12" t="s">
        <v>84</v>
      </c>
      <c r="AW181" s="12" t="s">
        <v>35</v>
      </c>
      <c r="AX181" s="12" t="s">
        <v>80</v>
      </c>
      <c r="AY181" s="188" t="s">
        <v>166</v>
      </c>
    </row>
    <row r="182" s="1" customFormat="1" ht="16.5" customHeight="1">
      <c r="B182" s="173"/>
      <c r="C182" s="203" t="s">
        <v>364</v>
      </c>
      <c r="D182" s="203" t="s">
        <v>202</v>
      </c>
      <c r="E182" s="204" t="s">
        <v>878</v>
      </c>
      <c r="F182" s="205" t="s">
        <v>1188</v>
      </c>
      <c r="G182" s="206" t="s">
        <v>333</v>
      </c>
      <c r="H182" s="207">
        <v>1.1060000000000001</v>
      </c>
      <c r="I182" s="208"/>
      <c r="J182" s="209">
        <f>ROUND(I182*H182,2)</f>
        <v>0</v>
      </c>
      <c r="K182" s="205" t="s">
        <v>173</v>
      </c>
      <c r="L182" s="210"/>
      <c r="M182" s="211" t="s">
        <v>3</v>
      </c>
      <c r="N182" s="212" t="s">
        <v>45</v>
      </c>
      <c r="O182" s="65"/>
      <c r="P182" s="183">
        <f>O182*H182</f>
        <v>0</v>
      </c>
      <c r="Q182" s="183">
        <v>0.001</v>
      </c>
      <c r="R182" s="183">
        <f>Q182*H182</f>
        <v>0.0011060000000000002</v>
      </c>
      <c r="S182" s="183">
        <v>0</v>
      </c>
      <c r="T182" s="184">
        <f>S182*H182</f>
        <v>0</v>
      </c>
      <c r="AR182" s="17" t="s">
        <v>334</v>
      </c>
      <c r="AT182" s="17" t="s">
        <v>202</v>
      </c>
      <c r="AU182" s="17" t="s">
        <v>84</v>
      </c>
      <c r="AY182" s="17" t="s">
        <v>166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7" t="s">
        <v>84</v>
      </c>
      <c r="BK182" s="185">
        <f>ROUND(I182*H182,2)</f>
        <v>0</v>
      </c>
      <c r="BL182" s="17" t="s">
        <v>184</v>
      </c>
      <c r="BM182" s="17" t="s">
        <v>1394</v>
      </c>
    </row>
    <row r="183" s="12" customFormat="1">
      <c r="B183" s="186"/>
      <c r="D183" s="187" t="s">
        <v>176</v>
      </c>
      <c r="F183" s="189" t="s">
        <v>1395</v>
      </c>
      <c r="H183" s="190">
        <v>1.1060000000000001</v>
      </c>
      <c r="I183" s="191"/>
      <c r="L183" s="186"/>
      <c r="M183" s="192"/>
      <c r="N183" s="193"/>
      <c r="O183" s="193"/>
      <c r="P183" s="193"/>
      <c r="Q183" s="193"/>
      <c r="R183" s="193"/>
      <c r="S183" s="193"/>
      <c r="T183" s="194"/>
      <c r="AT183" s="188" t="s">
        <v>176</v>
      </c>
      <c r="AU183" s="188" t="s">
        <v>84</v>
      </c>
      <c r="AV183" s="12" t="s">
        <v>84</v>
      </c>
      <c r="AW183" s="12" t="s">
        <v>4</v>
      </c>
      <c r="AX183" s="12" t="s">
        <v>80</v>
      </c>
      <c r="AY183" s="188" t="s">
        <v>166</v>
      </c>
    </row>
    <row r="184" s="1" customFormat="1" ht="16.5" customHeight="1">
      <c r="B184" s="173"/>
      <c r="C184" s="174" t="s">
        <v>368</v>
      </c>
      <c r="D184" s="174" t="s">
        <v>169</v>
      </c>
      <c r="E184" s="175" t="s">
        <v>346</v>
      </c>
      <c r="F184" s="176" t="s">
        <v>347</v>
      </c>
      <c r="G184" s="177" t="s">
        <v>172</v>
      </c>
      <c r="H184" s="178">
        <v>7.9349999999999996</v>
      </c>
      <c r="I184" s="179"/>
      <c r="J184" s="180">
        <f>ROUND(I184*H184,2)</f>
        <v>0</v>
      </c>
      <c r="K184" s="176" t="s">
        <v>173</v>
      </c>
      <c r="L184" s="35"/>
      <c r="M184" s="181" t="s">
        <v>3</v>
      </c>
      <c r="N184" s="182" t="s">
        <v>45</v>
      </c>
      <c r="O184" s="65"/>
      <c r="P184" s="183">
        <f>O184*H184</f>
        <v>0</v>
      </c>
      <c r="Q184" s="183">
        <v>0.0045199999999999997</v>
      </c>
      <c r="R184" s="183">
        <f>Q184*H184</f>
        <v>0.035866199999999994</v>
      </c>
      <c r="S184" s="183">
        <v>0</v>
      </c>
      <c r="T184" s="184">
        <f>S184*H184</f>
        <v>0</v>
      </c>
      <c r="AR184" s="17" t="s">
        <v>184</v>
      </c>
      <c r="AT184" s="17" t="s">
        <v>169</v>
      </c>
      <c r="AU184" s="17" t="s">
        <v>84</v>
      </c>
      <c r="AY184" s="17" t="s">
        <v>166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7" t="s">
        <v>84</v>
      </c>
      <c r="BK184" s="185">
        <f>ROUND(I184*H184,2)</f>
        <v>0</v>
      </c>
      <c r="BL184" s="17" t="s">
        <v>184</v>
      </c>
      <c r="BM184" s="17" t="s">
        <v>1396</v>
      </c>
    </row>
    <row r="185" s="12" customFormat="1">
      <c r="B185" s="186"/>
      <c r="D185" s="187" t="s">
        <v>176</v>
      </c>
      <c r="E185" s="188" t="s">
        <v>3</v>
      </c>
      <c r="F185" s="189" t="s">
        <v>1335</v>
      </c>
      <c r="H185" s="190">
        <v>7.9349999999999996</v>
      </c>
      <c r="I185" s="191"/>
      <c r="L185" s="186"/>
      <c r="M185" s="192"/>
      <c r="N185" s="193"/>
      <c r="O185" s="193"/>
      <c r="P185" s="193"/>
      <c r="Q185" s="193"/>
      <c r="R185" s="193"/>
      <c r="S185" s="193"/>
      <c r="T185" s="194"/>
      <c r="AT185" s="188" t="s">
        <v>176</v>
      </c>
      <c r="AU185" s="188" t="s">
        <v>84</v>
      </c>
      <c r="AV185" s="12" t="s">
        <v>84</v>
      </c>
      <c r="AW185" s="12" t="s">
        <v>35</v>
      </c>
      <c r="AX185" s="12" t="s">
        <v>80</v>
      </c>
      <c r="AY185" s="188" t="s">
        <v>166</v>
      </c>
    </row>
    <row r="186" s="1" customFormat="1" ht="16.5" customHeight="1">
      <c r="B186" s="173"/>
      <c r="C186" s="174" t="s">
        <v>372</v>
      </c>
      <c r="D186" s="174" t="s">
        <v>169</v>
      </c>
      <c r="E186" s="175" t="s">
        <v>350</v>
      </c>
      <c r="F186" s="176" t="s">
        <v>351</v>
      </c>
      <c r="G186" s="177" t="s">
        <v>172</v>
      </c>
      <c r="H186" s="178">
        <v>1.1519999999999999</v>
      </c>
      <c r="I186" s="179"/>
      <c r="J186" s="180">
        <f>ROUND(I186*H186,2)</f>
        <v>0</v>
      </c>
      <c r="K186" s="176" t="s">
        <v>173</v>
      </c>
      <c r="L186" s="35"/>
      <c r="M186" s="181" t="s">
        <v>3</v>
      </c>
      <c r="N186" s="182" t="s">
        <v>45</v>
      </c>
      <c r="O186" s="65"/>
      <c r="P186" s="183">
        <f>O186*H186</f>
        <v>0</v>
      </c>
      <c r="Q186" s="183">
        <v>0.0045199999999999997</v>
      </c>
      <c r="R186" s="183">
        <f>Q186*H186</f>
        <v>0.0052070399999999996</v>
      </c>
      <c r="S186" s="183">
        <v>0</v>
      </c>
      <c r="T186" s="184">
        <f>S186*H186</f>
        <v>0</v>
      </c>
      <c r="AR186" s="17" t="s">
        <v>184</v>
      </c>
      <c r="AT186" s="17" t="s">
        <v>169</v>
      </c>
      <c r="AU186" s="17" t="s">
        <v>84</v>
      </c>
      <c r="AY186" s="17" t="s">
        <v>166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7" t="s">
        <v>84</v>
      </c>
      <c r="BK186" s="185">
        <f>ROUND(I186*H186,2)</f>
        <v>0</v>
      </c>
      <c r="BL186" s="17" t="s">
        <v>184</v>
      </c>
      <c r="BM186" s="17" t="s">
        <v>1397</v>
      </c>
    </row>
    <row r="187" s="12" customFormat="1">
      <c r="B187" s="186"/>
      <c r="D187" s="187" t="s">
        <v>176</v>
      </c>
      <c r="E187" s="188" t="s">
        <v>3</v>
      </c>
      <c r="F187" s="189" t="s">
        <v>1398</v>
      </c>
      <c r="H187" s="190">
        <v>1.1519999999999999</v>
      </c>
      <c r="I187" s="191"/>
      <c r="L187" s="186"/>
      <c r="M187" s="192"/>
      <c r="N187" s="193"/>
      <c r="O187" s="193"/>
      <c r="P187" s="193"/>
      <c r="Q187" s="193"/>
      <c r="R187" s="193"/>
      <c r="S187" s="193"/>
      <c r="T187" s="194"/>
      <c r="AT187" s="188" t="s">
        <v>176</v>
      </c>
      <c r="AU187" s="188" t="s">
        <v>84</v>
      </c>
      <c r="AV187" s="12" t="s">
        <v>84</v>
      </c>
      <c r="AW187" s="12" t="s">
        <v>35</v>
      </c>
      <c r="AX187" s="12" t="s">
        <v>80</v>
      </c>
      <c r="AY187" s="188" t="s">
        <v>166</v>
      </c>
    </row>
    <row r="188" s="1" customFormat="1" ht="22.5" customHeight="1">
      <c r="B188" s="173"/>
      <c r="C188" s="174" t="s">
        <v>376</v>
      </c>
      <c r="D188" s="174" t="s">
        <v>169</v>
      </c>
      <c r="E188" s="175" t="s">
        <v>354</v>
      </c>
      <c r="F188" s="176" t="s">
        <v>355</v>
      </c>
      <c r="G188" s="177" t="s">
        <v>356</v>
      </c>
      <c r="H188" s="213"/>
      <c r="I188" s="179"/>
      <c r="J188" s="180">
        <f>ROUND(I188*H188,2)</f>
        <v>0</v>
      </c>
      <c r="K188" s="176" t="s">
        <v>173</v>
      </c>
      <c r="L188" s="35"/>
      <c r="M188" s="181" t="s">
        <v>3</v>
      </c>
      <c r="N188" s="182" t="s">
        <v>45</v>
      </c>
      <c r="O188" s="65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AR188" s="17" t="s">
        <v>184</v>
      </c>
      <c r="AT188" s="17" t="s">
        <v>169</v>
      </c>
      <c r="AU188" s="17" t="s">
        <v>84</v>
      </c>
      <c r="AY188" s="17" t="s">
        <v>166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7" t="s">
        <v>84</v>
      </c>
      <c r="BK188" s="185">
        <f>ROUND(I188*H188,2)</f>
        <v>0</v>
      </c>
      <c r="BL188" s="17" t="s">
        <v>184</v>
      </c>
      <c r="BM188" s="17" t="s">
        <v>1399</v>
      </c>
    </row>
    <row r="189" s="11" customFormat="1" ht="22.8" customHeight="1">
      <c r="B189" s="160"/>
      <c r="D189" s="161" t="s">
        <v>72</v>
      </c>
      <c r="E189" s="171" t="s">
        <v>358</v>
      </c>
      <c r="F189" s="171" t="s">
        <v>359</v>
      </c>
      <c r="I189" s="163"/>
      <c r="J189" s="172">
        <f>BK189</f>
        <v>0</v>
      </c>
      <c r="L189" s="160"/>
      <c r="M189" s="165"/>
      <c r="N189" s="166"/>
      <c r="O189" s="166"/>
      <c r="P189" s="167">
        <f>SUM(P190:P194)</f>
        <v>0</v>
      </c>
      <c r="Q189" s="166"/>
      <c r="R189" s="167">
        <f>SUM(R190:R194)</f>
        <v>0.0012696000000000001</v>
      </c>
      <c r="S189" s="166"/>
      <c r="T189" s="168">
        <f>SUM(T190:T194)</f>
        <v>0.034424999999999997</v>
      </c>
      <c r="AR189" s="161" t="s">
        <v>84</v>
      </c>
      <c r="AT189" s="169" t="s">
        <v>72</v>
      </c>
      <c r="AU189" s="169" t="s">
        <v>80</v>
      </c>
      <c r="AY189" s="161" t="s">
        <v>166</v>
      </c>
      <c r="BK189" s="170">
        <f>SUM(BK190:BK194)</f>
        <v>0</v>
      </c>
    </row>
    <row r="190" s="1" customFormat="1" ht="16.5" customHeight="1">
      <c r="B190" s="173"/>
      <c r="C190" s="174" t="s">
        <v>381</v>
      </c>
      <c r="D190" s="174" t="s">
        <v>169</v>
      </c>
      <c r="E190" s="175" t="s">
        <v>361</v>
      </c>
      <c r="F190" s="176" t="s">
        <v>362</v>
      </c>
      <c r="G190" s="177" t="s">
        <v>172</v>
      </c>
      <c r="H190" s="178">
        <v>10.125</v>
      </c>
      <c r="I190" s="179"/>
      <c r="J190" s="180">
        <f>ROUND(I190*H190,2)</f>
        <v>0</v>
      </c>
      <c r="K190" s="176" t="s">
        <v>3</v>
      </c>
      <c r="L190" s="35"/>
      <c r="M190" s="181" t="s">
        <v>3</v>
      </c>
      <c r="N190" s="182" t="s">
        <v>45</v>
      </c>
      <c r="O190" s="65"/>
      <c r="P190" s="183">
        <f>O190*H190</f>
        <v>0</v>
      </c>
      <c r="Q190" s="183">
        <v>0</v>
      </c>
      <c r="R190" s="183">
        <f>Q190*H190</f>
        <v>0</v>
      </c>
      <c r="S190" s="183">
        <v>0.0033999999999999998</v>
      </c>
      <c r="T190" s="184">
        <f>S190*H190</f>
        <v>0.034424999999999997</v>
      </c>
      <c r="AR190" s="17" t="s">
        <v>184</v>
      </c>
      <c r="AT190" s="17" t="s">
        <v>169</v>
      </c>
      <c r="AU190" s="17" t="s">
        <v>84</v>
      </c>
      <c r="AY190" s="17" t="s">
        <v>166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84</v>
      </c>
      <c r="BK190" s="185">
        <f>ROUND(I190*H190,2)</f>
        <v>0</v>
      </c>
      <c r="BL190" s="17" t="s">
        <v>184</v>
      </c>
      <c r="BM190" s="17" t="s">
        <v>1400</v>
      </c>
    </row>
    <row r="191" s="12" customFormat="1">
      <c r="B191" s="186"/>
      <c r="D191" s="187" t="s">
        <v>176</v>
      </c>
      <c r="E191" s="188" t="s">
        <v>3</v>
      </c>
      <c r="F191" s="189" t="s">
        <v>1401</v>
      </c>
      <c r="H191" s="190">
        <v>10.125</v>
      </c>
      <c r="I191" s="191"/>
      <c r="L191" s="186"/>
      <c r="M191" s="192"/>
      <c r="N191" s="193"/>
      <c r="O191" s="193"/>
      <c r="P191" s="193"/>
      <c r="Q191" s="193"/>
      <c r="R191" s="193"/>
      <c r="S191" s="193"/>
      <c r="T191" s="194"/>
      <c r="AT191" s="188" t="s">
        <v>176</v>
      </c>
      <c r="AU191" s="188" t="s">
        <v>84</v>
      </c>
      <c r="AV191" s="12" t="s">
        <v>84</v>
      </c>
      <c r="AW191" s="12" t="s">
        <v>35</v>
      </c>
      <c r="AX191" s="12" t="s">
        <v>80</v>
      </c>
      <c r="AY191" s="188" t="s">
        <v>166</v>
      </c>
    </row>
    <row r="192" s="1" customFormat="1" ht="16.5" customHeight="1">
      <c r="B192" s="173"/>
      <c r="C192" s="174" t="s">
        <v>387</v>
      </c>
      <c r="D192" s="174" t="s">
        <v>169</v>
      </c>
      <c r="E192" s="175" t="s">
        <v>365</v>
      </c>
      <c r="F192" s="176" t="s">
        <v>366</v>
      </c>
      <c r="G192" s="177" t="s">
        <v>172</v>
      </c>
      <c r="H192" s="178">
        <v>7.9349999999999996</v>
      </c>
      <c r="I192" s="179"/>
      <c r="J192" s="180">
        <f>ROUND(I192*H192,2)</f>
        <v>0</v>
      </c>
      <c r="K192" s="176" t="s">
        <v>3</v>
      </c>
      <c r="L192" s="35"/>
      <c r="M192" s="181" t="s">
        <v>3</v>
      </c>
      <c r="N192" s="182" t="s">
        <v>45</v>
      </c>
      <c r="O192" s="65"/>
      <c r="P192" s="183">
        <f>O192*H192</f>
        <v>0</v>
      </c>
      <c r="Q192" s="183">
        <v>0.00016000000000000001</v>
      </c>
      <c r="R192" s="183">
        <f>Q192*H192</f>
        <v>0.0012696000000000001</v>
      </c>
      <c r="S192" s="183">
        <v>0</v>
      </c>
      <c r="T192" s="184">
        <f>S192*H192</f>
        <v>0</v>
      </c>
      <c r="AR192" s="17" t="s">
        <v>184</v>
      </c>
      <c r="AT192" s="17" t="s">
        <v>169</v>
      </c>
      <c r="AU192" s="17" t="s">
        <v>84</v>
      </c>
      <c r="AY192" s="17" t="s">
        <v>166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7" t="s">
        <v>84</v>
      </c>
      <c r="BK192" s="185">
        <f>ROUND(I192*H192,2)</f>
        <v>0</v>
      </c>
      <c r="BL192" s="17" t="s">
        <v>184</v>
      </c>
      <c r="BM192" s="17" t="s">
        <v>1402</v>
      </c>
    </row>
    <row r="193" s="12" customFormat="1">
      <c r="B193" s="186"/>
      <c r="D193" s="187" t="s">
        <v>176</v>
      </c>
      <c r="E193" s="188" t="s">
        <v>3</v>
      </c>
      <c r="F193" s="189" t="s">
        <v>1361</v>
      </c>
      <c r="H193" s="190">
        <v>7.9349999999999996</v>
      </c>
      <c r="I193" s="191"/>
      <c r="L193" s="186"/>
      <c r="M193" s="192"/>
      <c r="N193" s="193"/>
      <c r="O193" s="193"/>
      <c r="P193" s="193"/>
      <c r="Q193" s="193"/>
      <c r="R193" s="193"/>
      <c r="S193" s="193"/>
      <c r="T193" s="194"/>
      <c r="AT193" s="188" t="s">
        <v>176</v>
      </c>
      <c r="AU193" s="188" t="s">
        <v>84</v>
      </c>
      <c r="AV193" s="12" t="s">
        <v>84</v>
      </c>
      <c r="AW193" s="12" t="s">
        <v>35</v>
      </c>
      <c r="AX193" s="12" t="s">
        <v>80</v>
      </c>
      <c r="AY193" s="188" t="s">
        <v>166</v>
      </c>
    </row>
    <row r="194" s="1" customFormat="1" ht="22.5" customHeight="1">
      <c r="B194" s="173"/>
      <c r="C194" s="174" t="s">
        <v>391</v>
      </c>
      <c r="D194" s="174" t="s">
        <v>169</v>
      </c>
      <c r="E194" s="175" t="s">
        <v>382</v>
      </c>
      <c r="F194" s="176" t="s">
        <v>383</v>
      </c>
      <c r="G194" s="177" t="s">
        <v>356</v>
      </c>
      <c r="H194" s="213"/>
      <c r="I194" s="179"/>
      <c r="J194" s="180">
        <f>ROUND(I194*H194,2)</f>
        <v>0</v>
      </c>
      <c r="K194" s="176" t="s">
        <v>173</v>
      </c>
      <c r="L194" s="35"/>
      <c r="M194" s="181" t="s">
        <v>3</v>
      </c>
      <c r="N194" s="182" t="s">
        <v>45</v>
      </c>
      <c r="O194" s="65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AR194" s="17" t="s">
        <v>184</v>
      </c>
      <c r="AT194" s="17" t="s">
        <v>169</v>
      </c>
      <c r="AU194" s="17" t="s">
        <v>84</v>
      </c>
      <c r="AY194" s="17" t="s">
        <v>166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7" t="s">
        <v>84</v>
      </c>
      <c r="BK194" s="185">
        <f>ROUND(I194*H194,2)</f>
        <v>0</v>
      </c>
      <c r="BL194" s="17" t="s">
        <v>184</v>
      </c>
      <c r="BM194" s="17" t="s">
        <v>1403</v>
      </c>
    </row>
    <row r="195" s="11" customFormat="1" ht="22.8" customHeight="1">
      <c r="B195" s="160"/>
      <c r="D195" s="161" t="s">
        <v>72</v>
      </c>
      <c r="E195" s="171" t="s">
        <v>404</v>
      </c>
      <c r="F195" s="171" t="s">
        <v>405</v>
      </c>
      <c r="I195" s="163"/>
      <c r="J195" s="172">
        <f>BK195</f>
        <v>0</v>
      </c>
      <c r="L195" s="160"/>
      <c r="M195" s="165"/>
      <c r="N195" s="166"/>
      <c r="O195" s="166"/>
      <c r="P195" s="167">
        <f>SUM(P196:P204)</f>
        <v>0</v>
      </c>
      <c r="Q195" s="166"/>
      <c r="R195" s="167">
        <f>SUM(R196:R204)</f>
        <v>0.026152500000000002</v>
      </c>
      <c r="S195" s="166"/>
      <c r="T195" s="168">
        <f>SUM(T196:T204)</f>
        <v>0.0087825000000000004</v>
      </c>
      <c r="AR195" s="161" t="s">
        <v>84</v>
      </c>
      <c r="AT195" s="169" t="s">
        <v>72</v>
      </c>
      <c r="AU195" s="169" t="s">
        <v>80</v>
      </c>
      <c r="AY195" s="161" t="s">
        <v>166</v>
      </c>
      <c r="BK195" s="170">
        <f>SUM(BK196:BK204)</f>
        <v>0</v>
      </c>
    </row>
    <row r="196" s="1" customFormat="1" ht="16.5" customHeight="1">
      <c r="B196" s="173"/>
      <c r="C196" s="174" t="s">
        <v>395</v>
      </c>
      <c r="D196" s="174" t="s">
        <v>169</v>
      </c>
      <c r="E196" s="175" t="s">
        <v>407</v>
      </c>
      <c r="F196" s="176" t="s">
        <v>408</v>
      </c>
      <c r="G196" s="177" t="s">
        <v>200</v>
      </c>
      <c r="H196" s="178">
        <v>7.5</v>
      </c>
      <c r="I196" s="179"/>
      <c r="J196" s="180">
        <f>ROUND(I196*H196,2)</f>
        <v>0</v>
      </c>
      <c r="K196" s="176" t="s">
        <v>3</v>
      </c>
      <c r="L196" s="35"/>
      <c r="M196" s="181" t="s">
        <v>3</v>
      </c>
      <c r="N196" s="182" t="s">
        <v>45</v>
      </c>
      <c r="O196" s="65"/>
      <c r="P196" s="183">
        <f>O196*H196</f>
        <v>0</v>
      </c>
      <c r="Q196" s="183">
        <v>0</v>
      </c>
      <c r="R196" s="183">
        <f>Q196*H196</f>
        <v>0</v>
      </c>
      <c r="S196" s="183">
        <v>0.00067000000000000002</v>
      </c>
      <c r="T196" s="184">
        <f>S196*H196</f>
        <v>0.005025</v>
      </c>
      <c r="AR196" s="17" t="s">
        <v>184</v>
      </c>
      <c r="AT196" s="17" t="s">
        <v>169</v>
      </c>
      <c r="AU196" s="17" t="s">
        <v>84</v>
      </c>
      <c r="AY196" s="17" t="s">
        <v>166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7" t="s">
        <v>84</v>
      </c>
      <c r="BK196" s="185">
        <f>ROUND(I196*H196,2)</f>
        <v>0</v>
      </c>
      <c r="BL196" s="17" t="s">
        <v>184</v>
      </c>
      <c r="BM196" s="17" t="s">
        <v>1404</v>
      </c>
    </row>
    <row r="197" s="12" customFormat="1">
      <c r="B197" s="186"/>
      <c r="D197" s="187" t="s">
        <v>176</v>
      </c>
      <c r="E197" s="188" t="s">
        <v>3</v>
      </c>
      <c r="F197" s="189" t="s">
        <v>1405</v>
      </c>
      <c r="H197" s="190">
        <v>7.5</v>
      </c>
      <c r="I197" s="191"/>
      <c r="L197" s="186"/>
      <c r="M197" s="192"/>
      <c r="N197" s="193"/>
      <c r="O197" s="193"/>
      <c r="P197" s="193"/>
      <c r="Q197" s="193"/>
      <c r="R197" s="193"/>
      <c r="S197" s="193"/>
      <c r="T197" s="194"/>
      <c r="AT197" s="188" t="s">
        <v>176</v>
      </c>
      <c r="AU197" s="188" t="s">
        <v>84</v>
      </c>
      <c r="AV197" s="12" t="s">
        <v>84</v>
      </c>
      <c r="AW197" s="12" t="s">
        <v>35</v>
      </c>
      <c r="AX197" s="12" t="s">
        <v>80</v>
      </c>
      <c r="AY197" s="188" t="s">
        <v>166</v>
      </c>
    </row>
    <row r="198" s="1" customFormat="1" ht="16.5" customHeight="1">
      <c r="B198" s="173"/>
      <c r="C198" s="174" t="s">
        <v>400</v>
      </c>
      <c r="D198" s="174" t="s">
        <v>169</v>
      </c>
      <c r="E198" s="175" t="s">
        <v>411</v>
      </c>
      <c r="F198" s="176" t="s">
        <v>412</v>
      </c>
      <c r="G198" s="177" t="s">
        <v>200</v>
      </c>
      <c r="H198" s="178">
        <v>2.25</v>
      </c>
      <c r="I198" s="179"/>
      <c r="J198" s="180">
        <f>ROUND(I198*H198,2)</f>
        <v>0</v>
      </c>
      <c r="K198" s="176" t="s">
        <v>173</v>
      </c>
      <c r="L198" s="35"/>
      <c r="M198" s="181" t="s">
        <v>3</v>
      </c>
      <c r="N198" s="182" t="s">
        <v>45</v>
      </c>
      <c r="O198" s="65"/>
      <c r="P198" s="183">
        <f>O198*H198</f>
        <v>0</v>
      </c>
      <c r="Q198" s="183">
        <v>0</v>
      </c>
      <c r="R198" s="183">
        <f>Q198*H198</f>
        <v>0</v>
      </c>
      <c r="S198" s="183">
        <v>0.00167</v>
      </c>
      <c r="T198" s="184">
        <f>S198*H198</f>
        <v>0.0037575</v>
      </c>
      <c r="AR198" s="17" t="s">
        <v>184</v>
      </c>
      <c r="AT198" s="17" t="s">
        <v>169</v>
      </c>
      <c r="AU198" s="17" t="s">
        <v>84</v>
      </c>
      <c r="AY198" s="17" t="s">
        <v>166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7" t="s">
        <v>84</v>
      </c>
      <c r="BK198" s="185">
        <f>ROUND(I198*H198,2)</f>
        <v>0</v>
      </c>
      <c r="BL198" s="17" t="s">
        <v>184</v>
      </c>
      <c r="BM198" s="17" t="s">
        <v>1406</v>
      </c>
    </row>
    <row r="199" s="12" customFormat="1">
      <c r="B199" s="186"/>
      <c r="D199" s="187" t="s">
        <v>176</v>
      </c>
      <c r="E199" s="188" t="s">
        <v>3</v>
      </c>
      <c r="F199" s="189" t="s">
        <v>1407</v>
      </c>
      <c r="H199" s="190">
        <v>2.25</v>
      </c>
      <c r="I199" s="191"/>
      <c r="L199" s="186"/>
      <c r="M199" s="192"/>
      <c r="N199" s="193"/>
      <c r="O199" s="193"/>
      <c r="P199" s="193"/>
      <c r="Q199" s="193"/>
      <c r="R199" s="193"/>
      <c r="S199" s="193"/>
      <c r="T199" s="194"/>
      <c r="AT199" s="188" t="s">
        <v>176</v>
      </c>
      <c r="AU199" s="188" t="s">
        <v>84</v>
      </c>
      <c r="AV199" s="12" t="s">
        <v>84</v>
      </c>
      <c r="AW199" s="12" t="s">
        <v>35</v>
      </c>
      <c r="AX199" s="12" t="s">
        <v>80</v>
      </c>
      <c r="AY199" s="188" t="s">
        <v>166</v>
      </c>
    </row>
    <row r="200" s="1" customFormat="1" ht="16.5" customHeight="1">
      <c r="B200" s="173"/>
      <c r="C200" s="174" t="s">
        <v>406</v>
      </c>
      <c r="D200" s="174" t="s">
        <v>169</v>
      </c>
      <c r="E200" s="175" t="s">
        <v>416</v>
      </c>
      <c r="F200" s="176" t="s">
        <v>417</v>
      </c>
      <c r="G200" s="177" t="s">
        <v>200</v>
      </c>
      <c r="H200" s="178">
        <v>2.25</v>
      </c>
      <c r="I200" s="179"/>
      <c r="J200" s="180">
        <f>ROUND(I200*H200,2)</f>
        <v>0</v>
      </c>
      <c r="K200" s="176" t="s">
        <v>3</v>
      </c>
      <c r="L200" s="35"/>
      <c r="M200" s="181" t="s">
        <v>3</v>
      </c>
      <c r="N200" s="182" t="s">
        <v>45</v>
      </c>
      <c r="O200" s="65"/>
      <c r="P200" s="183">
        <f>O200*H200</f>
        <v>0</v>
      </c>
      <c r="Q200" s="183">
        <v>0.0042900000000000004</v>
      </c>
      <c r="R200" s="183">
        <f>Q200*H200</f>
        <v>0.0096525000000000014</v>
      </c>
      <c r="S200" s="183">
        <v>0</v>
      </c>
      <c r="T200" s="184">
        <f>S200*H200</f>
        <v>0</v>
      </c>
      <c r="AR200" s="17" t="s">
        <v>184</v>
      </c>
      <c r="AT200" s="17" t="s">
        <v>169</v>
      </c>
      <c r="AU200" s="17" t="s">
        <v>84</v>
      </c>
      <c r="AY200" s="17" t="s">
        <v>166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7" t="s">
        <v>84</v>
      </c>
      <c r="BK200" s="185">
        <f>ROUND(I200*H200,2)</f>
        <v>0</v>
      </c>
      <c r="BL200" s="17" t="s">
        <v>184</v>
      </c>
      <c r="BM200" s="17" t="s">
        <v>1408</v>
      </c>
    </row>
    <row r="201" s="12" customFormat="1">
      <c r="B201" s="186"/>
      <c r="D201" s="187" t="s">
        <v>176</v>
      </c>
      <c r="E201" s="188" t="s">
        <v>3</v>
      </c>
      <c r="F201" s="189" t="s">
        <v>1409</v>
      </c>
      <c r="H201" s="190">
        <v>2.25</v>
      </c>
      <c r="I201" s="191"/>
      <c r="L201" s="186"/>
      <c r="M201" s="192"/>
      <c r="N201" s="193"/>
      <c r="O201" s="193"/>
      <c r="P201" s="193"/>
      <c r="Q201" s="193"/>
      <c r="R201" s="193"/>
      <c r="S201" s="193"/>
      <c r="T201" s="194"/>
      <c r="AT201" s="188" t="s">
        <v>176</v>
      </c>
      <c r="AU201" s="188" t="s">
        <v>84</v>
      </c>
      <c r="AV201" s="12" t="s">
        <v>84</v>
      </c>
      <c r="AW201" s="12" t="s">
        <v>35</v>
      </c>
      <c r="AX201" s="12" t="s">
        <v>80</v>
      </c>
      <c r="AY201" s="188" t="s">
        <v>166</v>
      </c>
    </row>
    <row r="202" s="1" customFormat="1" ht="16.5" customHeight="1">
      <c r="B202" s="173"/>
      <c r="C202" s="174" t="s">
        <v>410</v>
      </c>
      <c r="D202" s="174" t="s">
        <v>169</v>
      </c>
      <c r="E202" s="175" t="s">
        <v>425</v>
      </c>
      <c r="F202" s="176" t="s">
        <v>426</v>
      </c>
      <c r="G202" s="177" t="s">
        <v>200</v>
      </c>
      <c r="H202" s="178">
        <v>7.5</v>
      </c>
      <c r="I202" s="179"/>
      <c r="J202" s="180">
        <f>ROUND(I202*H202,2)</f>
        <v>0</v>
      </c>
      <c r="K202" s="176" t="s">
        <v>3</v>
      </c>
      <c r="L202" s="35"/>
      <c r="M202" s="181" t="s">
        <v>3</v>
      </c>
      <c r="N202" s="182" t="s">
        <v>45</v>
      </c>
      <c r="O202" s="65"/>
      <c r="P202" s="183">
        <f>O202*H202</f>
        <v>0</v>
      </c>
      <c r="Q202" s="183">
        <v>0.0022000000000000001</v>
      </c>
      <c r="R202" s="183">
        <f>Q202*H202</f>
        <v>0.016500000000000001</v>
      </c>
      <c r="S202" s="183">
        <v>0</v>
      </c>
      <c r="T202" s="184">
        <f>S202*H202</f>
        <v>0</v>
      </c>
      <c r="AR202" s="17" t="s">
        <v>184</v>
      </c>
      <c r="AT202" s="17" t="s">
        <v>169</v>
      </c>
      <c r="AU202" s="17" t="s">
        <v>84</v>
      </c>
      <c r="AY202" s="17" t="s">
        <v>166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7" t="s">
        <v>84</v>
      </c>
      <c r="BK202" s="185">
        <f>ROUND(I202*H202,2)</f>
        <v>0</v>
      </c>
      <c r="BL202" s="17" t="s">
        <v>184</v>
      </c>
      <c r="BM202" s="17" t="s">
        <v>1410</v>
      </c>
    </row>
    <row r="203" s="12" customFormat="1">
      <c r="B203" s="186"/>
      <c r="D203" s="187" t="s">
        <v>176</v>
      </c>
      <c r="E203" s="188" t="s">
        <v>3</v>
      </c>
      <c r="F203" s="189" t="s">
        <v>1405</v>
      </c>
      <c r="H203" s="190">
        <v>7.5</v>
      </c>
      <c r="I203" s="191"/>
      <c r="L203" s="186"/>
      <c r="M203" s="192"/>
      <c r="N203" s="193"/>
      <c r="O203" s="193"/>
      <c r="P203" s="193"/>
      <c r="Q203" s="193"/>
      <c r="R203" s="193"/>
      <c r="S203" s="193"/>
      <c r="T203" s="194"/>
      <c r="AT203" s="188" t="s">
        <v>176</v>
      </c>
      <c r="AU203" s="188" t="s">
        <v>84</v>
      </c>
      <c r="AV203" s="12" t="s">
        <v>84</v>
      </c>
      <c r="AW203" s="12" t="s">
        <v>35</v>
      </c>
      <c r="AX203" s="12" t="s">
        <v>80</v>
      </c>
      <c r="AY203" s="188" t="s">
        <v>166</v>
      </c>
    </row>
    <row r="204" s="1" customFormat="1" ht="22.5" customHeight="1">
      <c r="B204" s="173"/>
      <c r="C204" s="174" t="s">
        <v>894</v>
      </c>
      <c r="D204" s="174" t="s">
        <v>169</v>
      </c>
      <c r="E204" s="175" t="s">
        <v>430</v>
      </c>
      <c r="F204" s="176" t="s">
        <v>431</v>
      </c>
      <c r="G204" s="177" t="s">
        <v>356</v>
      </c>
      <c r="H204" s="213"/>
      <c r="I204" s="179"/>
      <c r="J204" s="180">
        <f>ROUND(I204*H204,2)</f>
        <v>0</v>
      </c>
      <c r="K204" s="176" t="s">
        <v>173</v>
      </c>
      <c r="L204" s="35"/>
      <c r="M204" s="181" t="s">
        <v>3</v>
      </c>
      <c r="N204" s="182" t="s">
        <v>45</v>
      </c>
      <c r="O204" s="65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AR204" s="17" t="s">
        <v>184</v>
      </c>
      <c r="AT204" s="17" t="s">
        <v>169</v>
      </c>
      <c r="AU204" s="17" t="s">
        <v>84</v>
      </c>
      <c r="AY204" s="17" t="s">
        <v>166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84</v>
      </c>
      <c r="BK204" s="185">
        <f>ROUND(I204*H204,2)</f>
        <v>0</v>
      </c>
      <c r="BL204" s="17" t="s">
        <v>184</v>
      </c>
      <c r="BM204" s="17" t="s">
        <v>1411</v>
      </c>
    </row>
    <row r="205" s="11" customFormat="1" ht="22.8" customHeight="1">
      <c r="B205" s="160"/>
      <c r="D205" s="161" t="s">
        <v>72</v>
      </c>
      <c r="E205" s="171" t="s">
        <v>571</v>
      </c>
      <c r="F205" s="171" t="s">
        <v>572</v>
      </c>
      <c r="I205" s="163"/>
      <c r="J205" s="172">
        <f>BK205</f>
        <v>0</v>
      </c>
      <c r="L205" s="160"/>
      <c r="M205" s="165"/>
      <c r="N205" s="166"/>
      <c r="O205" s="166"/>
      <c r="P205" s="167">
        <f>SUM(P206:P216)</f>
        <v>0</v>
      </c>
      <c r="Q205" s="166"/>
      <c r="R205" s="167">
        <f>SUM(R206:R216)</f>
        <v>0.20554079999999997</v>
      </c>
      <c r="S205" s="166"/>
      <c r="T205" s="168">
        <f>SUM(T206:T216)</f>
        <v>0</v>
      </c>
      <c r="AR205" s="161" t="s">
        <v>84</v>
      </c>
      <c r="AT205" s="169" t="s">
        <v>72</v>
      </c>
      <c r="AU205" s="169" t="s">
        <v>80</v>
      </c>
      <c r="AY205" s="161" t="s">
        <v>166</v>
      </c>
      <c r="BK205" s="170">
        <f>SUM(BK206:BK216)</f>
        <v>0</v>
      </c>
    </row>
    <row r="206" s="1" customFormat="1" ht="16.5" customHeight="1">
      <c r="B206" s="173"/>
      <c r="C206" s="174" t="s">
        <v>424</v>
      </c>
      <c r="D206" s="174" t="s">
        <v>169</v>
      </c>
      <c r="E206" s="175" t="s">
        <v>901</v>
      </c>
      <c r="F206" s="176" t="s">
        <v>902</v>
      </c>
      <c r="G206" s="177" t="s">
        <v>200</v>
      </c>
      <c r="H206" s="178">
        <v>10.35</v>
      </c>
      <c r="I206" s="179"/>
      <c r="J206" s="180">
        <f>ROUND(I206*H206,2)</f>
        <v>0</v>
      </c>
      <c r="K206" s="176" t="s">
        <v>173</v>
      </c>
      <c r="L206" s="35"/>
      <c r="M206" s="181" t="s">
        <v>3</v>
      </c>
      <c r="N206" s="182" t="s">
        <v>45</v>
      </c>
      <c r="O206" s="65"/>
      <c r="P206" s="183">
        <f>O206*H206</f>
        <v>0</v>
      </c>
      <c r="Q206" s="183">
        <v>0.00029999999999999997</v>
      </c>
      <c r="R206" s="183">
        <f>Q206*H206</f>
        <v>0.0031049999999999997</v>
      </c>
      <c r="S206" s="183">
        <v>0</v>
      </c>
      <c r="T206" s="184">
        <f>S206*H206</f>
        <v>0</v>
      </c>
      <c r="AR206" s="17" t="s">
        <v>184</v>
      </c>
      <c r="AT206" s="17" t="s">
        <v>169</v>
      </c>
      <c r="AU206" s="17" t="s">
        <v>84</v>
      </c>
      <c r="AY206" s="17" t="s">
        <v>166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7" t="s">
        <v>84</v>
      </c>
      <c r="BK206" s="185">
        <f>ROUND(I206*H206,2)</f>
        <v>0</v>
      </c>
      <c r="BL206" s="17" t="s">
        <v>184</v>
      </c>
      <c r="BM206" s="17" t="s">
        <v>1412</v>
      </c>
    </row>
    <row r="207" s="12" customFormat="1">
      <c r="B207" s="186"/>
      <c r="D207" s="187" t="s">
        <v>176</v>
      </c>
      <c r="E207" s="188" t="s">
        <v>3</v>
      </c>
      <c r="F207" s="189" t="s">
        <v>1413</v>
      </c>
      <c r="H207" s="190">
        <v>10.35</v>
      </c>
      <c r="I207" s="191"/>
      <c r="L207" s="186"/>
      <c r="M207" s="192"/>
      <c r="N207" s="193"/>
      <c r="O207" s="193"/>
      <c r="P207" s="193"/>
      <c r="Q207" s="193"/>
      <c r="R207" s="193"/>
      <c r="S207" s="193"/>
      <c r="T207" s="194"/>
      <c r="AT207" s="188" t="s">
        <v>176</v>
      </c>
      <c r="AU207" s="188" t="s">
        <v>84</v>
      </c>
      <c r="AV207" s="12" t="s">
        <v>84</v>
      </c>
      <c r="AW207" s="12" t="s">
        <v>35</v>
      </c>
      <c r="AX207" s="12" t="s">
        <v>80</v>
      </c>
      <c r="AY207" s="188" t="s">
        <v>166</v>
      </c>
    </row>
    <row r="208" s="1" customFormat="1" ht="16.5" customHeight="1">
      <c r="B208" s="173"/>
      <c r="C208" s="174" t="s">
        <v>429</v>
      </c>
      <c r="D208" s="174" t="s">
        <v>169</v>
      </c>
      <c r="E208" s="175" t="s">
        <v>574</v>
      </c>
      <c r="F208" s="176" t="s">
        <v>575</v>
      </c>
      <c r="G208" s="177" t="s">
        <v>172</v>
      </c>
      <c r="H208" s="178">
        <v>7.9349999999999996</v>
      </c>
      <c r="I208" s="179"/>
      <c r="J208" s="180">
        <f>ROUND(I208*H208,2)</f>
        <v>0</v>
      </c>
      <c r="K208" s="176" t="s">
        <v>173</v>
      </c>
      <c r="L208" s="35"/>
      <c r="M208" s="181" t="s">
        <v>3</v>
      </c>
      <c r="N208" s="182" t="s">
        <v>45</v>
      </c>
      <c r="O208" s="65"/>
      <c r="P208" s="183">
        <f>O208*H208</f>
        <v>0</v>
      </c>
      <c r="Q208" s="183">
        <v>0.0025999999999999999</v>
      </c>
      <c r="R208" s="183">
        <f>Q208*H208</f>
        <v>0.020630999999999997</v>
      </c>
      <c r="S208" s="183">
        <v>0</v>
      </c>
      <c r="T208" s="184">
        <f>S208*H208</f>
        <v>0</v>
      </c>
      <c r="AR208" s="17" t="s">
        <v>184</v>
      </c>
      <c r="AT208" s="17" t="s">
        <v>169</v>
      </c>
      <c r="AU208" s="17" t="s">
        <v>84</v>
      </c>
      <c r="AY208" s="17" t="s">
        <v>166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84</v>
      </c>
      <c r="BK208" s="185">
        <f>ROUND(I208*H208,2)</f>
        <v>0</v>
      </c>
      <c r="BL208" s="17" t="s">
        <v>184</v>
      </c>
      <c r="BM208" s="17" t="s">
        <v>1414</v>
      </c>
    </row>
    <row r="209" s="12" customFormat="1">
      <c r="B209" s="186"/>
      <c r="D209" s="187" t="s">
        <v>176</v>
      </c>
      <c r="E209" s="188" t="s">
        <v>3</v>
      </c>
      <c r="F209" s="189" t="s">
        <v>1361</v>
      </c>
      <c r="H209" s="190">
        <v>7.9349999999999996</v>
      </c>
      <c r="I209" s="191"/>
      <c r="L209" s="186"/>
      <c r="M209" s="192"/>
      <c r="N209" s="193"/>
      <c r="O209" s="193"/>
      <c r="P209" s="193"/>
      <c r="Q209" s="193"/>
      <c r="R209" s="193"/>
      <c r="S209" s="193"/>
      <c r="T209" s="194"/>
      <c r="AT209" s="188" t="s">
        <v>176</v>
      </c>
      <c r="AU209" s="188" t="s">
        <v>84</v>
      </c>
      <c r="AV209" s="12" t="s">
        <v>84</v>
      </c>
      <c r="AW209" s="12" t="s">
        <v>35</v>
      </c>
      <c r="AX209" s="12" t="s">
        <v>80</v>
      </c>
      <c r="AY209" s="188" t="s">
        <v>166</v>
      </c>
    </row>
    <row r="210" s="1" customFormat="1" ht="16.5" customHeight="1">
      <c r="B210" s="173"/>
      <c r="C210" s="203" t="s">
        <v>435</v>
      </c>
      <c r="D210" s="203" t="s">
        <v>202</v>
      </c>
      <c r="E210" s="204" t="s">
        <v>578</v>
      </c>
      <c r="F210" s="205" t="s">
        <v>1103</v>
      </c>
      <c r="G210" s="206" t="s">
        <v>172</v>
      </c>
      <c r="H210" s="207">
        <v>9.4689999999999994</v>
      </c>
      <c r="I210" s="208"/>
      <c r="J210" s="209">
        <f>ROUND(I210*H210,2)</f>
        <v>0</v>
      </c>
      <c r="K210" s="205" t="s">
        <v>173</v>
      </c>
      <c r="L210" s="210"/>
      <c r="M210" s="211" t="s">
        <v>3</v>
      </c>
      <c r="N210" s="212" t="s">
        <v>45</v>
      </c>
      <c r="O210" s="65"/>
      <c r="P210" s="183">
        <f>O210*H210</f>
        <v>0</v>
      </c>
      <c r="Q210" s="183">
        <v>0.019199999999999998</v>
      </c>
      <c r="R210" s="183">
        <f>Q210*H210</f>
        <v>0.18180479999999996</v>
      </c>
      <c r="S210" s="183">
        <v>0</v>
      </c>
      <c r="T210" s="184">
        <f>S210*H210</f>
        <v>0</v>
      </c>
      <c r="AR210" s="17" t="s">
        <v>334</v>
      </c>
      <c r="AT210" s="17" t="s">
        <v>202</v>
      </c>
      <c r="AU210" s="17" t="s">
        <v>84</v>
      </c>
      <c r="AY210" s="17" t="s">
        <v>166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7" t="s">
        <v>84</v>
      </c>
      <c r="BK210" s="185">
        <f>ROUND(I210*H210,2)</f>
        <v>0</v>
      </c>
      <c r="BL210" s="17" t="s">
        <v>184</v>
      </c>
      <c r="BM210" s="17" t="s">
        <v>1415</v>
      </c>
    </row>
    <row r="211" s="12" customFormat="1">
      <c r="B211" s="186"/>
      <c r="D211" s="187" t="s">
        <v>176</v>
      </c>
      <c r="E211" s="188" t="s">
        <v>3</v>
      </c>
      <c r="F211" s="189" t="s">
        <v>1416</v>
      </c>
      <c r="H211" s="190">
        <v>8.6080000000000005</v>
      </c>
      <c r="I211" s="191"/>
      <c r="L211" s="186"/>
      <c r="M211" s="192"/>
      <c r="N211" s="193"/>
      <c r="O211" s="193"/>
      <c r="P211" s="193"/>
      <c r="Q211" s="193"/>
      <c r="R211" s="193"/>
      <c r="S211" s="193"/>
      <c r="T211" s="194"/>
      <c r="AT211" s="188" t="s">
        <v>176</v>
      </c>
      <c r="AU211" s="188" t="s">
        <v>84</v>
      </c>
      <c r="AV211" s="12" t="s">
        <v>84</v>
      </c>
      <c r="AW211" s="12" t="s">
        <v>35</v>
      </c>
      <c r="AX211" s="12" t="s">
        <v>80</v>
      </c>
      <c r="AY211" s="188" t="s">
        <v>166</v>
      </c>
    </row>
    <row r="212" s="12" customFormat="1">
      <c r="B212" s="186"/>
      <c r="D212" s="187" t="s">
        <v>176</v>
      </c>
      <c r="F212" s="189" t="s">
        <v>1417</v>
      </c>
      <c r="H212" s="190">
        <v>9.4689999999999994</v>
      </c>
      <c r="I212" s="191"/>
      <c r="L212" s="186"/>
      <c r="M212" s="192"/>
      <c r="N212" s="193"/>
      <c r="O212" s="193"/>
      <c r="P212" s="193"/>
      <c r="Q212" s="193"/>
      <c r="R212" s="193"/>
      <c r="S212" s="193"/>
      <c r="T212" s="194"/>
      <c r="AT212" s="188" t="s">
        <v>176</v>
      </c>
      <c r="AU212" s="188" t="s">
        <v>84</v>
      </c>
      <c r="AV212" s="12" t="s">
        <v>84</v>
      </c>
      <c r="AW212" s="12" t="s">
        <v>4</v>
      </c>
      <c r="AX212" s="12" t="s">
        <v>80</v>
      </c>
      <c r="AY212" s="188" t="s">
        <v>166</v>
      </c>
    </row>
    <row r="213" s="1" customFormat="1" ht="16.5" customHeight="1">
      <c r="B213" s="173"/>
      <c r="C213" s="174" t="s">
        <v>442</v>
      </c>
      <c r="D213" s="174" t="s">
        <v>169</v>
      </c>
      <c r="E213" s="175" t="s">
        <v>583</v>
      </c>
      <c r="F213" s="176" t="s">
        <v>584</v>
      </c>
      <c r="G213" s="177" t="s">
        <v>172</v>
      </c>
      <c r="H213" s="178">
        <v>8.6080000000000005</v>
      </c>
      <c r="I213" s="179"/>
      <c r="J213" s="180">
        <f>ROUND(I213*H213,2)</f>
        <v>0</v>
      </c>
      <c r="K213" s="176" t="s">
        <v>173</v>
      </c>
      <c r="L213" s="35"/>
      <c r="M213" s="181" t="s">
        <v>3</v>
      </c>
      <c r="N213" s="182" t="s">
        <v>45</v>
      </c>
      <c r="O213" s="65"/>
      <c r="P213" s="183">
        <f>O213*H213</f>
        <v>0</v>
      </c>
      <c r="Q213" s="183">
        <v>0</v>
      </c>
      <c r="R213" s="183">
        <f>Q213*H213</f>
        <v>0</v>
      </c>
      <c r="S213" s="183">
        <v>0</v>
      </c>
      <c r="T213" s="184">
        <f>S213*H213</f>
        <v>0</v>
      </c>
      <c r="AR213" s="17" t="s">
        <v>184</v>
      </c>
      <c r="AT213" s="17" t="s">
        <v>169</v>
      </c>
      <c r="AU213" s="17" t="s">
        <v>84</v>
      </c>
      <c r="AY213" s="17" t="s">
        <v>166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84</v>
      </c>
      <c r="BK213" s="185">
        <f>ROUND(I213*H213,2)</f>
        <v>0</v>
      </c>
      <c r="BL213" s="17" t="s">
        <v>184</v>
      </c>
      <c r="BM213" s="17" t="s">
        <v>1418</v>
      </c>
    </row>
    <row r="214" s="1" customFormat="1" ht="16.5" customHeight="1">
      <c r="B214" s="173"/>
      <c r="C214" s="174" t="s">
        <v>446</v>
      </c>
      <c r="D214" s="174" t="s">
        <v>169</v>
      </c>
      <c r="E214" s="175" t="s">
        <v>587</v>
      </c>
      <c r="F214" s="176" t="s">
        <v>588</v>
      </c>
      <c r="G214" s="177" t="s">
        <v>172</v>
      </c>
      <c r="H214" s="178">
        <v>8.6080000000000005</v>
      </c>
      <c r="I214" s="179"/>
      <c r="J214" s="180">
        <f>ROUND(I214*H214,2)</f>
        <v>0</v>
      </c>
      <c r="K214" s="176" t="s">
        <v>173</v>
      </c>
      <c r="L214" s="35"/>
      <c r="M214" s="181" t="s">
        <v>3</v>
      </c>
      <c r="N214" s="182" t="s">
        <v>45</v>
      </c>
      <c r="O214" s="65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AR214" s="17" t="s">
        <v>184</v>
      </c>
      <c r="AT214" s="17" t="s">
        <v>169</v>
      </c>
      <c r="AU214" s="17" t="s">
        <v>84</v>
      </c>
      <c r="AY214" s="17" t="s">
        <v>166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7" t="s">
        <v>84</v>
      </c>
      <c r="BK214" s="185">
        <f>ROUND(I214*H214,2)</f>
        <v>0</v>
      </c>
      <c r="BL214" s="17" t="s">
        <v>184</v>
      </c>
      <c r="BM214" s="17" t="s">
        <v>1419</v>
      </c>
    </row>
    <row r="215" s="1" customFormat="1" ht="16.5" customHeight="1">
      <c r="B215" s="173"/>
      <c r="C215" s="174" t="s">
        <v>450</v>
      </c>
      <c r="D215" s="174" t="s">
        <v>169</v>
      </c>
      <c r="E215" s="175" t="s">
        <v>591</v>
      </c>
      <c r="F215" s="176" t="s">
        <v>592</v>
      </c>
      <c r="G215" s="177" t="s">
        <v>172</v>
      </c>
      <c r="H215" s="178">
        <v>8.6080000000000005</v>
      </c>
      <c r="I215" s="179"/>
      <c r="J215" s="180">
        <f>ROUND(I215*H215,2)</f>
        <v>0</v>
      </c>
      <c r="K215" s="176" t="s">
        <v>173</v>
      </c>
      <c r="L215" s="35"/>
      <c r="M215" s="181" t="s">
        <v>3</v>
      </c>
      <c r="N215" s="182" t="s">
        <v>45</v>
      </c>
      <c r="O215" s="65"/>
      <c r="P215" s="183">
        <f>O215*H215</f>
        <v>0</v>
      </c>
      <c r="Q215" s="183">
        <v>0</v>
      </c>
      <c r="R215" s="183">
        <f>Q215*H215</f>
        <v>0</v>
      </c>
      <c r="S215" s="183">
        <v>0</v>
      </c>
      <c r="T215" s="184">
        <f>S215*H215</f>
        <v>0</v>
      </c>
      <c r="AR215" s="17" t="s">
        <v>184</v>
      </c>
      <c r="AT215" s="17" t="s">
        <v>169</v>
      </c>
      <c r="AU215" s="17" t="s">
        <v>84</v>
      </c>
      <c r="AY215" s="17" t="s">
        <v>166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7" t="s">
        <v>84</v>
      </c>
      <c r="BK215" s="185">
        <f>ROUND(I215*H215,2)</f>
        <v>0</v>
      </c>
      <c r="BL215" s="17" t="s">
        <v>184</v>
      </c>
      <c r="BM215" s="17" t="s">
        <v>1420</v>
      </c>
    </row>
    <row r="216" s="1" customFormat="1" ht="22.5" customHeight="1">
      <c r="B216" s="173"/>
      <c r="C216" s="174" t="s">
        <v>454</v>
      </c>
      <c r="D216" s="174" t="s">
        <v>169</v>
      </c>
      <c r="E216" s="175" t="s">
        <v>595</v>
      </c>
      <c r="F216" s="176" t="s">
        <v>596</v>
      </c>
      <c r="G216" s="177" t="s">
        <v>356</v>
      </c>
      <c r="H216" s="213"/>
      <c r="I216" s="179"/>
      <c r="J216" s="180">
        <f>ROUND(I216*H216,2)</f>
        <v>0</v>
      </c>
      <c r="K216" s="176" t="s">
        <v>173</v>
      </c>
      <c r="L216" s="35"/>
      <c r="M216" s="181" t="s">
        <v>3</v>
      </c>
      <c r="N216" s="182" t="s">
        <v>45</v>
      </c>
      <c r="O216" s="65"/>
      <c r="P216" s="183">
        <f>O216*H216</f>
        <v>0</v>
      </c>
      <c r="Q216" s="183">
        <v>0</v>
      </c>
      <c r="R216" s="183">
        <f>Q216*H216</f>
        <v>0</v>
      </c>
      <c r="S216" s="183">
        <v>0</v>
      </c>
      <c r="T216" s="184">
        <f>S216*H216</f>
        <v>0</v>
      </c>
      <c r="AR216" s="17" t="s">
        <v>184</v>
      </c>
      <c r="AT216" s="17" t="s">
        <v>169</v>
      </c>
      <c r="AU216" s="17" t="s">
        <v>84</v>
      </c>
      <c r="AY216" s="17" t="s">
        <v>166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7" t="s">
        <v>84</v>
      </c>
      <c r="BK216" s="185">
        <f>ROUND(I216*H216,2)</f>
        <v>0</v>
      </c>
      <c r="BL216" s="17" t="s">
        <v>184</v>
      </c>
      <c r="BM216" s="17" t="s">
        <v>1421</v>
      </c>
    </row>
    <row r="217" s="11" customFormat="1" ht="22.8" customHeight="1">
      <c r="B217" s="160"/>
      <c r="D217" s="161" t="s">
        <v>72</v>
      </c>
      <c r="E217" s="171" t="s">
        <v>598</v>
      </c>
      <c r="F217" s="171" t="s">
        <v>599</v>
      </c>
      <c r="I217" s="163"/>
      <c r="J217" s="172">
        <f>BK217</f>
        <v>0</v>
      </c>
      <c r="L217" s="160"/>
      <c r="M217" s="165"/>
      <c r="N217" s="166"/>
      <c r="O217" s="166"/>
      <c r="P217" s="167">
        <f>SUM(P218:P223)</f>
        <v>0</v>
      </c>
      <c r="Q217" s="166"/>
      <c r="R217" s="167">
        <f>SUM(R218:R223)</f>
        <v>0.0044574000000000003</v>
      </c>
      <c r="S217" s="166"/>
      <c r="T217" s="168">
        <f>SUM(T218:T223)</f>
        <v>0</v>
      </c>
      <c r="AR217" s="161" t="s">
        <v>84</v>
      </c>
      <c r="AT217" s="169" t="s">
        <v>72</v>
      </c>
      <c r="AU217" s="169" t="s">
        <v>80</v>
      </c>
      <c r="AY217" s="161" t="s">
        <v>166</v>
      </c>
      <c r="BK217" s="170">
        <f>SUM(BK218:BK223)</f>
        <v>0</v>
      </c>
    </row>
    <row r="218" s="1" customFormat="1" ht="16.5" customHeight="1">
      <c r="B218" s="173"/>
      <c r="C218" s="174" t="s">
        <v>458</v>
      </c>
      <c r="D218" s="174" t="s">
        <v>169</v>
      </c>
      <c r="E218" s="175" t="s">
        <v>601</v>
      </c>
      <c r="F218" s="176" t="s">
        <v>602</v>
      </c>
      <c r="G218" s="177" t="s">
        <v>172</v>
      </c>
      <c r="H218" s="178">
        <v>6.5549999999999997</v>
      </c>
      <c r="I218" s="179"/>
      <c r="J218" s="180">
        <f>ROUND(I218*H218,2)</f>
        <v>0</v>
      </c>
      <c r="K218" s="176" t="s">
        <v>173</v>
      </c>
      <c r="L218" s="35"/>
      <c r="M218" s="181" t="s">
        <v>3</v>
      </c>
      <c r="N218" s="182" t="s">
        <v>45</v>
      </c>
      <c r="O218" s="65"/>
      <c r="P218" s="183">
        <f>O218*H218</f>
        <v>0</v>
      </c>
      <c r="Q218" s="183">
        <v>8.0000000000000007E-05</v>
      </c>
      <c r="R218" s="183">
        <f>Q218*H218</f>
        <v>0.00052440000000000006</v>
      </c>
      <c r="S218" s="183">
        <v>0</v>
      </c>
      <c r="T218" s="184">
        <f>S218*H218</f>
        <v>0</v>
      </c>
      <c r="AR218" s="17" t="s">
        <v>184</v>
      </c>
      <c r="AT218" s="17" t="s">
        <v>169</v>
      </c>
      <c r="AU218" s="17" t="s">
        <v>84</v>
      </c>
      <c r="AY218" s="17" t="s">
        <v>166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7" t="s">
        <v>84</v>
      </c>
      <c r="BK218" s="185">
        <f>ROUND(I218*H218,2)</f>
        <v>0</v>
      </c>
      <c r="BL218" s="17" t="s">
        <v>184</v>
      </c>
      <c r="BM218" s="17" t="s">
        <v>1422</v>
      </c>
    </row>
    <row r="219" s="12" customFormat="1">
      <c r="B219" s="186"/>
      <c r="D219" s="187" t="s">
        <v>176</v>
      </c>
      <c r="E219" s="188" t="s">
        <v>3</v>
      </c>
      <c r="F219" s="189" t="s">
        <v>1423</v>
      </c>
      <c r="H219" s="190">
        <v>6.5549999999999997</v>
      </c>
      <c r="I219" s="191"/>
      <c r="L219" s="186"/>
      <c r="M219" s="192"/>
      <c r="N219" s="193"/>
      <c r="O219" s="193"/>
      <c r="P219" s="193"/>
      <c r="Q219" s="193"/>
      <c r="R219" s="193"/>
      <c r="S219" s="193"/>
      <c r="T219" s="194"/>
      <c r="AT219" s="188" t="s">
        <v>176</v>
      </c>
      <c r="AU219" s="188" t="s">
        <v>84</v>
      </c>
      <c r="AV219" s="12" t="s">
        <v>84</v>
      </c>
      <c r="AW219" s="12" t="s">
        <v>35</v>
      </c>
      <c r="AX219" s="12" t="s">
        <v>80</v>
      </c>
      <c r="AY219" s="188" t="s">
        <v>166</v>
      </c>
    </row>
    <row r="220" s="1" customFormat="1" ht="16.5" customHeight="1">
      <c r="B220" s="173"/>
      <c r="C220" s="174" t="s">
        <v>462</v>
      </c>
      <c r="D220" s="174" t="s">
        <v>169</v>
      </c>
      <c r="E220" s="175" t="s">
        <v>609</v>
      </c>
      <c r="F220" s="176" t="s">
        <v>610</v>
      </c>
      <c r="G220" s="177" t="s">
        <v>172</v>
      </c>
      <c r="H220" s="178">
        <v>6.5549999999999997</v>
      </c>
      <c r="I220" s="179"/>
      <c r="J220" s="180">
        <f>ROUND(I220*H220,2)</f>
        <v>0</v>
      </c>
      <c r="K220" s="176" t="s">
        <v>173</v>
      </c>
      <c r="L220" s="35"/>
      <c r="M220" s="181" t="s">
        <v>3</v>
      </c>
      <c r="N220" s="182" t="s">
        <v>45</v>
      </c>
      <c r="O220" s="65"/>
      <c r="P220" s="183">
        <f>O220*H220</f>
        <v>0</v>
      </c>
      <c r="Q220" s="183">
        <v>0.00013999999999999999</v>
      </c>
      <c r="R220" s="183">
        <f>Q220*H220</f>
        <v>0.00091769999999999992</v>
      </c>
      <c r="S220" s="183">
        <v>0</v>
      </c>
      <c r="T220" s="184">
        <f>S220*H220</f>
        <v>0</v>
      </c>
      <c r="AR220" s="17" t="s">
        <v>184</v>
      </c>
      <c r="AT220" s="17" t="s">
        <v>169</v>
      </c>
      <c r="AU220" s="17" t="s">
        <v>84</v>
      </c>
      <c r="AY220" s="17" t="s">
        <v>166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7" t="s">
        <v>84</v>
      </c>
      <c r="BK220" s="185">
        <f>ROUND(I220*H220,2)</f>
        <v>0</v>
      </c>
      <c r="BL220" s="17" t="s">
        <v>184</v>
      </c>
      <c r="BM220" s="17" t="s">
        <v>1424</v>
      </c>
    </row>
    <row r="221" s="12" customFormat="1">
      <c r="B221" s="186"/>
      <c r="D221" s="187" t="s">
        <v>176</v>
      </c>
      <c r="E221" s="188" t="s">
        <v>3</v>
      </c>
      <c r="F221" s="189" t="s">
        <v>1114</v>
      </c>
      <c r="H221" s="190">
        <v>6.5549999999999997</v>
      </c>
      <c r="I221" s="191"/>
      <c r="L221" s="186"/>
      <c r="M221" s="192"/>
      <c r="N221" s="193"/>
      <c r="O221" s="193"/>
      <c r="P221" s="193"/>
      <c r="Q221" s="193"/>
      <c r="R221" s="193"/>
      <c r="S221" s="193"/>
      <c r="T221" s="194"/>
      <c r="AT221" s="188" t="s">
        <v>176</v>
      </c>
      <c r="AU221" s="188" t="s">
        <v>84</v>
      </c>
      <c r="AV221" s="12" t="s">
        <v>84</v>
      </c>
      <c r="AW221" s="12" t="s">
        <v>35</v>
      </c>
      <c r="AX221" s="12" t="s">
        <v>80</v>
      </c>
      <c r="AY221" s="188" t="s">
        <v>166</v>
      </c>
    </row>
    <row r="222" s="1" customFormat="1" ht="16.5" customHeight="1">
      <c r="B222" s="173"/>
      <c r="C222" s="174" t="s">
        <v>466</v>
      </c>
      <c r="D222" s="174" t="s">
        <v>169</v>
      </c>
      <c r="E222" s="175" t="s">
        <v>614</v>
      </c>
      <c r="F222" s="176" t="s">
        <v>615</v>
      </c>
      <c r="G222" s="177" t="s">
        <v>172</v>
      </c>
      <c r="H222" s="178">
        <v>6.5549999999999997</v>
      </c>
      <c r="I222" s="179"/>
      <c r="J222" s="180">
        <f>ROUND(I222*H222,2)</f>
        <v>0</v>
      </c>
      <c r="K222" s="176" t="s">
        <v>173</v>
      </c>
      <c r="L222" s="35"/>
      <c r="M222" s="181" t="s">
        <v>3</v>
      </c>
      <c r="N222" s="182" t="s">
        <v>45</v>
      </c>
      <c r="O222" s="65"/>
      <c r="P222" s="183">
        <f>O222*H222</f>
        <v>0</v>
      </c>
      <c r="Q222" s="183">
        <v>0.00023000000000000001</v>
      </c>
      <c r="R222" s="183">
        <f>Q222*H222</f>
        <v>0.0015076499999999999</v>
      </c>
      <c r="S222" s="183">
        <v>0</v>
      </c>
      <c r="T222" s="184">
        <f>S222*H222</f>
        <v>0</v>
      </c>
      <c r="AR222" s="17" t="s">
        <v>184</v>
      </c>
      <c r="AT222" s="17" t="s">
        <v>169</v>
      </c>
      <c r="AU222" s="17" t="s">
        <v>84</v>
      </c>
      <c r="AY222" s="17" t="s">
        <v>166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7" t="s">
        <v>84</v>
      </c>
      <c r="BK222" s="185">
        <f>ROUND(I222*H222,2)</f>
        <v>0</v>
      </c>
      <c r="BL222" s="17" t="s">
        <v>184</v>
      </c>
      <c r="BM222" s="17" t="s">
        <v>1425</v>
      </c>
    </row>
    <row r="223" s="1" customFormat="1" ht="16.5" customHeight="1">
      <c r="B223" s="173"/>
      <c r="C223" s="174" t="s">
        <v>470</v>
      </c>
      <c r="D223" s="174" t="s">
        <v>169</v>
      </c>
      <c r="E223" s="175" t="s">
        <v>618</v>
      </c>
      <c r="F223" s="176" t="s">
        <v>619</v>
      </c>
      <c r="G223" s="177" t="s">
        <v>172</v>
      </c>
      <c r="H223" s="178">
        <v>6.5549999999999997</v>
      </c>
      <c r="I223" s="179"/>
      <c r="J223" s="180">
        <f>ROUND(I223*H223,2)</f>
        <v>0</v>
      </c>
      <c r="K223" s="176" t="s">
        <v>173</v>
      </c>
      <c r="L223" s="35"/>
      <c r="M223" s="181" t="s">
        <v>3</v>
      </c>
      <c r="N223" s="182" t="s">
        <v>45</v>
      </c>
      <c r="O223" s="65"/>
      <c r="P223" s="183">
        <f>O223*H223</f>
        <v>0</v>
      </c>
      <c r="Q223" s="183">
        <v>0.00023000000000000001</v>
      </c>
      <c r="R223" s="183">
        <f>Q223*H223</f>
        <v>0.0015076499999999999</v>
      </c>
      <c r="S223" s="183">
        <v>0</v>
      </c>
      <c r="T223" s="184">
        <f>S223*H223</f>
        <v>0</v>
      </c>
      <c r="AR223" s="17" t="s">
        <v>184</v>
      </c>
      <c r="AT223" s="17" t="s">
        <v>169</v>
      </c>
      <c r="AU223" s="17" t="s">
        <v>84</v>
      </c>
      <c r="AY223" s="17" t="s">
        <v>166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7" t="s">
        <v>84</v>
      </c>
      <c r="BK223" s="185">
        <f>ROUND(I223*H223,2)</f>
        <v>0</v>
      </c>
      <c r="BL223" s="17" t="s">
        <v>184</v>
      </c>
      <c r="BM223" s="17" t="s">
        <v>1426</v>
      </c>
    </row>
    <row r="224" s="11" customFormat="1" ht="22.8" customHeight="1">
      <c r="B224" s="160"/>
      <c r="D224" s="161" t="s">
        <v>72</v>
      </c>
      <c r="E224" s="171" t="s">
        <v>677</v>
      </c>
      <c r="F224" s="171" t="s">
        <v>678</v>
      </c>
      <c r="I224" s="163"/>
      <c r="J224" s="172">
        <f>BK224</f>
        <v>0</v>
      </c>
      <c r="L224" s="160"/>
      <c r="M224" s="165"/>
      <c r="N224" s="166"/>
      <c r="O224" s="166"/>
      <c r="P224" s="167">
        <f>SUM(P225:P227)</f>
        <v>0</v>
      </c>
      <c r="Q224" s="166"/>
      <c r="R224" s="167">
        <f>SUM(R225:R227)</f>
        <v>0.039</v>
      </c>
      <c r="S224" s="166"/>
      <c r="T224" s="168">
        <f>SUM(T225:T227)</f>
        <v>0</v>
      </c>
      <c r="AR224" s="161" t="s">
        <v>84</v>
      </c>
      <c r="AT224" s="169" t="s">
        <v>72</v>
      </c>
      <c r="AU224" s="169" t="s">
        <v>80</v>
      </c>
      <c r="AY224" s="161" t="s">
        <v>166</v>
      </c>
      <c r="BK224" s="170">
        <f>SUM(BK225:BK227)</f>
        <v>0</v>
      </c>
    </row>
    <row r="225" s="1" customFormat="1" ht="22.5" customHeight="1">
      <c r="B225" s="173"/>
      <c r="C225" s="174" t="s">
        <v>474</v>
      </c>
      <c r="D225" s="174" t="s">
        <v>169</v>
      </c>
      <c r="E225" s="175" t="s">
        <v>680</v>
      </c>
      <c r="F225" s="176" t="s">
        <v>681</v>
      </c>
      <c r="G225" s="177" t="s">
        <v>172</v>
      </c>
      <c r="H225" s="178">
        <v>6.5549999999999997</v>
      </c>
      <c r="I225" s="179"/>
      <c r="J225" s="180">
        <f>ROUND(I225*H225,2)</f>
        <v>0</v>
      </c>
      <c r="K225" s="176" t="s">
        <v>173</v>
      </c>
      <c r="L225" s="35"/>
      <c r="M225" s="181" t="s">
        <v>3</v>
      </c>
      <c r="N225" s="182" t="s">
        <v>45</v>
      </c>
      <c r="O225" s="65"/>
      <c r="P225" s="183">
        <f>O225*H225</f>
        <v>0</v>
      </c>
      <c r="Q225" s="183">
        <v>0</v>
      </c>
      <c r="R225" s="183">
        <f>Q225*H225</f>
        <v>0</v>
      </c>
      <c r="S225" s="183">
        <v>0</v>
      </c>
      <c r="T225" s="184">
        <f>S225*H225</f>
        <v>0</v>
      </c>
      <c r="AR225" s="17" t="s">
        <v>184</v>
      </c>
      <c r="AT225" s="17" t="s">
        <v>169</v>
      </c>
      <c r="AU225" s="17" t="s">
        <v>84</v>
      </c>
      <c r="AY225" s="17" t="s">
        <v>166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7" t="s">
        <v>84</v>
      </c>
      <c r="BK225" s="185">
        <f>ROUND(I225*H225,2)</f>
        <v>0</v>
      </c>
      <c r="BL225" s="17" t="s">
        <v>184</v>
      </c>
      <c r="BM225" s="17" t="s">
        <v>1427</v>
      </c>
    </row>
    <row r="226" s="12" customFormat="1">
      <c r="B226" s="186"/>
      <c r="D226" s="187" t="s">
        <v>176</v>
      </c>
      <c r="E226" s="188" t="s">
        <v>3</v>
      </c>
      <c r="F226" s="189" t="s">
        <v>1118</v>
      </c>
      <c r="H226" s="190">
        <v>6.5549999999999997</v>
      </c>
      <c r="I226" s="191"/>
      <c r="L226" s="186"/>
      <c r="M226" s="192"/>
      <c r="N226" s="193"/>
      <c r="O226" s="193"/>
      <c r="P226" s="193"/>
      <c r="Q226" s="193"/>
      <c r="R226" s="193"/>
      <c r="S226" s="193"/>
      <c r="T226" s="194"/>
      <c r="AT226" s="188" t="s">
        <v>176</v>
      </c>
      <c r="AU226" s="188" t="s">
        <v>84</v>
      </c>
      <c r="AV226" s="12" t="s">
        <v>84</v>
      </c>
      <c r="AW226" s="12" t="s">
        <v>35</v>
      </c>
      <c r="AX226" s="12" t="s">
        <v>80</v>
      </c>
      <c r="AY226" s="188" t="s">
        <v>166</v>
      </c>
    </row>
    <row r="227" s="1" customFormat="1" ht="16.5" customHeight="1">
      <c r="B227" s="173"/>
      <c r="C227" s="203" t="s">
        <v>478</v>
      </c>
      <c r="D227" s="203" t="s">
        <v>202</v>
      </c>
      <c r="E227" s="204" t="s">
        <v>685</v>
      </c>
      <c r="F227" s="205" t="s">
        <v>686</v>
      </c>
      <c r="G227" s="206" t="s">
        <v>296</v>
      </c>
      <c r="H227" s="207">
        <v>0.039</v>
      </c>
      <c r="I227" s="208"/>
      <c r="J227" s="209">
        <f>ROUND(I227*H227,2)</f>
        <v>0</v>
      </c>
      <c r="K227" s="205" t="s">
        <v>205</v>
      </c>
      <c r="L227" s="210"/>
      <c r="M227" s="222" t="s">
        <v>3</v>
      </c>
      <c r="N227" s="223" t="s">
        <v>45</v>
      </c>
      <c r="O227" s="219"/>
      <c r="P227" s="220">
        <f>O227*H227</f>
        <v>0</v>
      </c>
      <c r="Q227" s="220">
        <v>1</v>
      </c>
      <c r="R227" s="220">
        <f>Q227*H227</f>
        <v>0.039</v>
      </c>
      <c r="S227" s="220">
        <v>0</v>
      </c>
      <c r="T227" s="221">
        <f>S227*H227</f>
        <v>0</v>
      </c>
      <c r="AR227" s="17" t="s">
        <v>334</v>
      </c>
      <c r="AT227" s="17" t="s">
        <v>202</v>
      </c>
      <c r="AU227" s="17" t="s">
        <v>84</v>
      </c>
      <c r="AY227" s="17" t="s">
        <v>166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7" t="s">
        <v>84</v>
      </c>
      <c r="BK227" s="185">
        <f>ROUND(I227*H227,2)</f>
        <v>0</v>
      </c>
      <c r="BL227" s="17" t="s">
        <v>184</v>
      </c>
      <c r="BM227" s="17" t="s">
        <v>1428</v>
      </c>
    </row>
    <row r="228" s="1" customFormat="1" ht="6.96" customHeight="1">
      <c r="B228" s="50"/>
      <c r="C228" s="51"/>
      <c r="D228" s="51"/>
      <c r="E228" s="51"/>
      <c r="F228" s="51"/>
      <c r="G228" s="51"/>
      <c r="H228" s="51"/>
      <c r="I228" s="135"/>
      <c r="J228" s="51"/>
      <c r="K228" s="51"/>
      <c r="L228" s="35"/>
    </row>
  </sheetData>
  <autoFilter ref="C102:K22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9:H89"/>
    <mergeCell ref="E93:H93"/>
    <mergeCell ref="E91:H91"/>
    <mergeCell ref="E95:H9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6</v>
      </c>
      <c r="AT2" s="17" t="s">
        <v>117</v>
      </c>
    </row>
    <row r="3" ht="6.96" customHeight="1">
      <c r="B3" s="18"/>
      <c r="C3" s="19"/>
      <c r="D3" s="19"/>
      <c r="E3" s="19"/>
      <c r="F3" s="19"/>
      <c r="G3" s="19"/>
      <c r="H3" s="19"/>
      <c r="I3" s="117"/>
      <c r="J3" s="19"/>
      <c r="K3" s="19"/>
      <c r="L3" s="20"/>
      <c r="AT3" s="17" t="s">
        <v>80</v>
      </c>
    </row>
    <row r="4" ht="24.96" customHeight="1">
      <c r="B4" s="20"/>
      <c r="D4" s="21" t="s">
        <v>124</v>
      </c>
      <c r="L4" s="20"/>
      <c r="M4" s="22" t="s">
        <v>11</v>
      </c>
      <c r="AT4" s="17" t="s">
        <v>4</v>
      </c>
    </row>
    <row r="5" ht="6.96" customHeight="1">
      <c r="B5" s="20"/>
      <c r="L5" s="20"/>
    </row>
    <row r="6" ht="12" customHeight="1">
      <c r="B6" s="20"/>
      <c r="D6" s="29" t="s">
        <v>17</v>
      </c>
      <c r="L6" s="20"/>
    </row>
    <row r="7" ht="16.5" customHeight="1">
      <c r="B7" s="20"/>
      <c r="E7" s="118" t="str">
        <f>'Rekapitulace stavby'!K6</f>
        <v>STAVEBNÍ ÚPRAVY OBJEKTU TOVÁRNÍ 44</v>
      </c>
      <c r="F7" s="29"/>
      <c r="G7" s="29"/>
      <c r="H7" s="29"/>
      <c r="L7" s="20"/>
    </row>
    <row r="8">
      <c r="B8" s="20"/>
      <c r="D8" s="29" t="s">
        <v>125</v>
      </c>
      <c r="L8" s="20"/>
    </row>
    <row r="9" ht="16.5" customHeight="1">
      <c r="B9" s="20"/>
      <c r="E9" s="118" t="s">
        <v>749</v>
      </c>
      <c r="L9" s="20"/>
    </row>
    <row r="10" ht="12" customHeight="1">
      <c r="B10" s="20"/>
      <c r="D10" s="29" t="s">
        <v>127</v>
      </c>
      <c r="L10" s="20"/>
    </row>
    <row r="11" s="1" customFormat="1" ht="16.5" customHeight="1">
      <c r="B11" s="35"/>
      <c r="E11" s="29" t="s">
        <v>750</v>
      </c>
      <c r="F11" s="1"/>
      <c r="G11" s="1"/>
      <c r="H11" s="1"/>
      <c r="I11" s="119"/>
      <c r="L11" s="35"/>
    </row>
    <row r="12" s="1" customFormat="1" ht="12" customHeight="1">
      <c r="B12" s="35"/>
      <c r="D12" s="29" t="s">
        <v>751</v>
      </c>
      <c r="I12" s="119"/>
      <c r="L12" s="35"/>
    </row>
    <row r="13" s="1" customFormat="1" ht="36.96" customHeight="1">
      <c r="B13" s="35"/>
      <c r="E13" s="56" t="s">
        <v>1429</v>
      </c>
      <c r="F13" s="1"/>
      <c r="G13" s="1"/>
      <c r="H13" s="1"/>
      <c r="I13" s="119"/>
      <c r="L13" s="35"/>
    </row>
    <row r="14" s="1" customFormat="1">
      <c r="B14" s="35"/>
      <c r="I14" s="119"/>
      <c r="L14" s="35"/>
    </row>
    <row r="15" s="1" customFormat="1" ht="12" customHeight="1">
      <c r="B15" s="35"/>
      <c r="D15" s="29" t="s">
        <v>19</v>
      </c>
      <c r="F15" s="17" t="s">
        <v>3</v>
      </c>
      <c r="I15" s="120" t="s">
        <v>20</v>
      </c>
      <c r="J15" s="17" t="s">
        <v>3</v>
      </c>
      <c r="L15" s="35"/>
    </row>
    <row r="16" s="1" customFormat="1" ht="12" customHeight="1">
      <c r="B16" s="35"/>
      <c r="D16" s="29" t="s">
        <v>21</v>
      </c>
      <c r="F16" s="17" t="s">
        <v>22</v>
      </c>
      <c r="I16" s="120" t="s">
        <v>23</v>
      </c>
      <c r="J16" s="58" t="str">
        <f>'Rekapitulace stavby'!AN8</f>
        <v>12. 12. 2018</v>
      </c>
      <c r="L16" s="35"/>
    </row>
    <row r="17" s="1" customFormat="1" ht="10.8" customHeight="1">
      <c r="B17" s="35"/>
      <c r="I17" s="119"/>
      <c r="L17" s="35"/>
    </row>
    <row r="18" s="1" customFormat="1" ht="12" customHeight="1">
      <c r="B18" s="35"/>
      <c r="D18" s="29" t="s">
        <v>25</v>
      </c>
      <c r="I18" s="120" t="s">
        <v>26</v>
      </c>
      <c r="J18" s="17" t="s">
        <v>3</v>
      </c>
      <c r="L18" s="35"/>
    </row>
    <row r="19" s="1" customFormat="1" ht="18" customHeight="1">
      <c r="B19" s="35"/>
      <c r="E19" s="17" t="s">
        <v>27</v>
      </c>
      <c r="I19" s="120" t="s">
        <v>28</v>
      </c>
      <c r="J19" s="17" t="s">
        <v>3</v>
      </c>
      <c r="L19" s="35"/>
    </row>
    <row r="20" s="1" customFormat="1" ht="6.96" customHeight="1">
      <c r="B20" s="35"/>
      <c r="I20" s="119"/>
      <c r="L20" s="35"/>
    </row>
    <row r="21" s="1" customFormat="1" ht="12" customHeight="1">
      <c r="B21" s="35"/>
      <c r="D21" s="29" t="s">
        <v>29</v>
      </c>
      <c r="I21" s="120" t="s">
        <v>26</v>
      </c>
      <c r="J21" s="30" t="str">
        <f>'Rekapitulace stavby'!AN13</f>
        <v>Vyplň údaj</v>
      </c>
      <c r="L21" s="35"/>
    </row>
    <row r="22" s="1" customFormat="1" ht="18" customHeight="1">
      <c r="B22" s="35"/>
      <c r="E22" s="30" t="str">
        <f>'Rekapitulace stavby'!E14</f>
        <v>Vyplň údaj</v>
      </c>
      <c r="F22" s="17"/>
      <c r="G22" s="17"/>
      <c r="H22" s="17"/>
      <c r="I22" s="120" t="s">
        <v>28</v>
      </c>
      <c r="J22" s="30" t="str">
        <f>'Rekapitulace stavby'!AN14</f>
        <v>Vyplň údaj</v>
      </c>
      <c r="L22" s="35"/>
    </row>
    <row r="23" s="1" customFormat="1" ht="6.96" customHeight="1">
      <c r="B23" s="35"/>
      <c r="I23" s="119"/>
      <c r="L23" s="35"/>
    </row>
    <row r="24" s="1" customFormat="1" ht="12" customHeight="1">
      <c r="B24" s="35"/>
      <c r="D24" s="29" t="s">
        <v>31</v>
      </c>
      <c r="I24" s="120" t="s">
        <v>26</v>
      </c>
      <c r="J24" s="17" t="s">
        <v>32</v>
      </c>
      <c r="L24" s="35"/>
    </row>
    <row r="25" s="1" customFormat="1" ht="18" customHeight="1">
      <c r="B25" s="35"/>
      <c r="E25" s="17" t="s">
        <v>33</v>
      </c>
      <c r="I25" s="120" t="s">
        <v>28</v>
      </c>
      <c r="J25" s="17" t="s">
        <v>34</v>
      </c>
      <c r="L25" s="35"/>
    </row>
    <row r="26" s="1" customFormat="1" ht="6.96" customHeight="1">
      <c r="B26" s="35"/>
      <c r="I26" s="119"/>
      <c r="L26" s="35"/>
    </row>
    <row r="27" s="1" customFormat="1" ht="12" customHeight="1">
      <c r="B27" s="35"/>
      <c r="D27" s="29" t="s">
        <v>36</v>
      </c>
      <c r="I27" s="120" t="s">
        <v>26</v>
      </c>
      <c r="J27" s="17" t="s">
        <v>32</v>
      </c>
      <c r="L27" s="35"/>
    </row>
    <row r="28" s="1" customFormat="1" ht="18" customHeight="1">
      <c r="B28" s="35"/>
      <c r="E28" s="17" t="s">
        <v>33</v>
      </c>
      <c r="I28" s="120" t="s">
        <v>28</v>
      </c>
      <c r="J28" s="17" t="s">
        <v>34</v>
      </c>
      <c r="L28" s="35"/>
    </row>
    <row r="29" s="1" customFormat="1" ht="6.96" customHeight="1">
      <c r="B29" s="35"/>
      <c r="I29" s="119"/>
      <c r="L29" s="35"/>
    </row>
    <row r="30" s="1" customFormat="1" ht="12" customHeight="1">
      <c r="B30" s="35"/>
      <c r="D30" s="29" t="s">
        <v>37</v>
      </c>
      <c r="I30" s="119"/>
      <c r="L30" s="35"/>
    </row>
    <row r="31" s="7" customFormat="1" ht="16.5" customHeight="1">
      <c r="B31" s="121"/>
      <c r="E31" s="33" t="s">
        <v>3</v>
      </c>
      <c r="F31" s="33"/>
      <c r="G31" s="33"/>
      <c r="H31" s="33"/>
      <c r="I31" s="122"/>
      <c r="L31" s="121"/>
    </row>
    <row r="32" s="1" customFormat="1" ht="6.96" customHeight="1">
      <c r="B32" s="35"/>
      <c r="I32" s="119"/>
      <c r="L32" s="35"/>
    </row>
    <row r="33" s="1" customFormat="1" ht="6.96" customHeight="1">
      <c r="B33" s="35"/>
      <c r="D33" s="61"/>
      <c r="E33" s="61"/>
      <c r="F33" s="61"/>
      <c r="G33" s="61"/>
      <c r="H33" s="61"/>
      <c r="I33" s="123"/>
      <c r="J33" s="61"/>
      <c r="K33" s="61"/>
      <c r="L33" s="35"/>
    </row>
    <row r="34" s="1" customFormat="1" ht="25.44" customHeight="1">
      <c r="B34" s="35"/>
      <c r="D34" s="124" t="s">
        <v>39</v>
      </c>
      <c r="I34" s="119"/>
      <c r="J34" s="81">
        <f>ROUND(J104, 2)</f>
        <v>0</v>
      </c>
      <c r="L34" s="35"/>
    </row>
    <row r="35" s="1" customFormat="1" ht="6.96" customHeight="1">
      <c r="B35" s="35"/>
      <c r="D35" s="61"/>
      <c r="E35" s="61"/>
      <c r="F35" s="61"/>
      <c r="G35" s="61"/>
      <c r="H35" s="61"/>
      <c r="I35" s="123"/>
      <c r="J35" s="61"/>
      <c r="K35" s="61"/>
      <c r="L35" s="35"/>
    </row>
    <row r="36" s="1" customFormat="1" ht="14.4" customHeight="1">
      <c r="B36" s="35"/>
      <c r="F36" s="39" t="s">
        <v>41</v>
      </c>
      <c r="I36" s="125" t="s">
        <v>40</v>
      </c>
      <c r="J36" s="39" t="s">
        <v>42</v>
      </c>
      <c r="L36" s="35"/>
    </row>
    <row r="37" s="1" customFormat="1" ht="14.4" customHeight="1">
      <c r="B37" s="35"/>
      <c r="D37" s="29" t="s">
        <v>43</v>
      </c>
      <c r="E37" s="29" t="s">
        <v>44</v>
      </c>
      <c r="F37" s="126">
        <f>ROUND((SUM(BE104:BE234)),  2)</f>
        <v>0</v>
      </c>
      <c r="I37" s="127">
        <v>0.20999999999999999</v>
      </c>
      <c r="J37" s="126">
        <f>ROUND(((SUM(BE104:BE234))*I37),  2)</f>
        <v>0</v>
      </c>
      <c r="L37" s="35"/>
    </row>
    <row r="38" s="1" customFormat="1" ht="14.4" customHeight="1">
      <c r="B38" s="35"/>
      <c r="E38" s="29" t="s">
        <v>45</v>
      </c>
      <c r="F38" s="126">
        <f>ROUND((SUM(BF104:BF234)),  2)</f>
        <v>0</v>
      </c>
      <c r="I38" s="127">
        <v>0.14999999999999999</v>
      </c>
      <c r="J38" s="126">
        <f>ROUND(((SUM(BF104:BF234))*I38),  2)</f>
        <v>0</v>
      </c>
      <c r="L38" s="35"/>
    </row>
    <row r="39" hidden="1" s="1" customFormat="1" ht="14.4" customHeight="1">
      <c r="B39" s="35"/>
      <c r="E39" s="29" t="s">
        <v>46</v>
      </c>
      <c r="F39" s="126">
        <f>ROUND((SUM(BG104:BG234)),  2)</f>
        <v>0</v>
      </c>
      <c r="I39" s="127">
        <v>0.20999999999999999</v>
      </c>
      <c r="J39" s="126">
        <f>0</f>
        <v>0</v>
      </c>
      <c r="L39" s="35"/>
    </row>
    <row r="40" hidden="1" s="1" customFormat="1" ht="14.4" customHeight="1">
      <c r="B40" s="35"/>
      <c r="E40" s="29" t="s">
        <v>47</v>
      </c>
      <c r="F40" s="126">
        <f>ROUND((SUM(BH104:BH234)),  2)</f>
        <v>0</v>
      </c>
      <c r="I40" s="127">
        <v>0.14999999999999999</v>
      </c>
      <c r="J40" s="126">
        <f>0</f>
        <v>0</v>
      </c>
      <c r="L40" s="35"/>
    </row>
    <row r="41" hidden="1" s="1" customFormat="1" ht="14.4" customHeight="1">
      <c r="B41" s="35"/>
      <c r="E41" s="29" t="s">
        <v>48</v>
      </c>
      <c r="F41" s="126">
        <f>ROUND((SUM(BI104:BI234)),  2)</f>
        <v>0</v>
      </c>
      <c r="I41" s="127">
        <v>0</v>
      </c>
      <c r="J41" s="126">
        <f>0</f>
        <v>0</v>
      </c>
      <c r="L41" s="35"/>
    </row>
    <row r="42" s="1" customFormat="1" ht="6.96" customHeight="1">
      <c r="B42" s="35"/>
      <c r="I42" s="119"/>
      <c r="L42" s="35"/>
    </row>
    <row r="43" s="1" customFormat="1" ht="25.44" customHeight="1">
      <c r="B43" s="35"/>
      <c r="C43" s="128"/>
      <c r="D43" s="129" t="s">
        <v>49</v>
      </c>
      <c r="E43" s="69"/>
      <c r="F43" s="69"/>
      <c r="G43" s="130" t="s">
        <v>50</v>
      </c>
      <c r="H43" s="131" t="s">
        <v>51</v>
      </c>
      <c r="I43" s="132"/>
      <c r="J43" s="133">
        <f>SUM(J34:J41)</f>
        <v>0</v>
      </c>
      <c r="K43" s="134"/>
      <c r="L43" s="35"/>
    </row>
    <row r="44" s="1" customFormat="1" ht="14.4" customHeight="1">
      <c r="B44" s="50"/>
      <c r="C44" s="51"/>
      <c r="D44" s="51"/>
      <c r="E44" s="51"/>
      <c r="F44" s="51"/>
      <c r="G44" s="51"/>
      <c r="H44" s="51"/>
      <c r="I44" s="135"/>
      <c r="J44" s="51"/>
      <c r="K44" s="51"/>
      <c r="L44" s="35"/>
    </row>
    <row r="48" s="1" customFormat="1" ht="6.96" customHeight="1">
      <c r="B48" s="52"/>
      <c r="C48" s="53"/>
      <c r="D48" s="53"/>
      <c r="E48" s="53"/>
      <c r="F48" s="53"/>
      <c r="G48" s="53"/>
      <c r="H48" s="53"/>
      <c r="I48" s="136"/>
      <c r="J48" s="53"/>
      <c r="K48" s="53"/>
      <c r="L48" s="35"/>
    </row>
    <row r="49" s="1" customFormat="1" ht="24.96" customHeight="1">
      <c r="B49" s="35"/>
      <c r="C49" s="21" t="s">
        <v>129</v>
      </c>
      <c r="I49" s="119"/>
      <c r="L49" s="35"/>
    </row>
    <row r="50" s="1" customFormat="1" ht="6.96" customHeight="1">
      <c r="B50" s="35"/>
      <c r="I50" s="119"/>
      <c r="L50" s="35"/>
    </row>
    <row r="51" s="1" customFormat="1" ht="12" customHeight="1">
      <c r="B51" s="35"/>
      <c r="C51" s="29" t="s">
        <v>17</v>
      </c>
      <c r="I51" s="119"/>
      <c r="L51" s="35"/>
    </row>
    <row r="52" s="1" customFormat="1" ht="16.5" customHeight="1">
      <c r="B52" s="35"/>
      <c r="E52" s="118" t="str">
        <f>E7</f>
        <v>STAVEBNÍ ÚPRAVY OBJEKTU TOVÁRNÍ 44</v>
      </c>
      <c r="F52" s="29"/>
      <c r="G52" s="29"/>
      <c r="H52" s="29"/>
      <c r="I52" s="119"/>
      <c r="L52" s="35"/>
    </row>
    <row r="53" ht="12" customHeight="1">
      <c r="B53" s="20"/>
      <c r="C53" s="29" t="s">
        <v>125</v>
      </c>
      <c r="L53" s="20"/>
    </row>
    <row r="54" ht="16.5" customHeight="1">
      <c r="B54" s="20"/>
      <c r="E54" s="118" t="s">
        <v>749</v>
      </c>
      <c r="L54" s="20"/>
    </row>
    <row r="55" ht="12" customHeight="1">
      <c r="B55" s="20"/>
      <c r="C55" s="29" t="s">
        <v>127</v>
      </c>
      <c r="L55" s="20"/>
    </row>
    <row r="56" s="1" customFormat="1" ht="16.5" customHeight="1">
      <c r="B56" s="35"/>
      <c r="E56" s="29" t="s">
        <v>750</v>
      </c>
      <c r="F56" s="1"/>
      <c r="G56" s="1"/>
      <c r="H56" s="1"/>
      <c r="I56" s="119"/>
      <c r="L56" s="35"/>
    </row>
    <row r="57" s="1" customFormat="1" ht="12" customHeight="1">
      <c r="B57" s="35"/>
      <c r="C57" s="29" t="s">
        <v>751</v>
      </c>
      <c r="I57" s="119"/>
      <c r="L57" s="35"/>
    </row>
    <row r="58" s="1" customFormat="1" ht="16.5" customHeight="1">
      <c r="B58" s="35"/>
      <c r="E58" s="56" t="str">
        <f>E13</f>
        <v>18076G - Lodžie 2.10, 3.10, u m. č. 4.04 - 5,6 m2</v>
      </c>
      <c r="F58" s="1"/>
      <c r="G58" s="1"/>
      <c r="H58" s="1"/>
      <c r="I58" s="119"/>
      <c r="L58" s="35"/>
    </row>
    <row r="59" s="1" customFormat="1" ht="6.96" customHeight="1">
      <c r="B59" s="35"/>
      <c r="I59" s="119"/>
      <c r="L59" s="35"/>
    </row>
    <row r="60" s="1" customFormat="1" ht="12" customHeight="1">
      <c r="B60" s="35"/>
      <c r="C60" s="29" t="s">
        <v>21</v>
      </c>
      <c r="F60" s="17" t="str">
        <f>F16</f>
        <v>Kolín, Tovární 44</v>
      </c>
      <c r="I60" s="120" t="s">
        <v>23</v>
      </c>
      <c r="J60" s="58" t="str">
        <f>IF(J16="","",J16)</f>
        <v>12. 12. 2018</v>
      </c>
      <c r="L60" s="35"/>
    </row>
    <row r="61" s="1" customFormat="1" ht="6.96" customHeight="1">
      <c r="B61" s="35"/>
      <c r="I61" s="119"/>
      <c r="L61" s="35"/>
    </row>
    <row r="62" s="1" customFormat="1" ht="24.9" customHeight="1">
      <c r="B62" s="35"/>
      <c r="C62" s="29" t="s">
        <v>25</v>
      </c>
      <c r="F62" s="17" t="str">
        <f>E19</f>
        <v>Město Kolín, Karlovo náměstí 78, Kolín I</v>
      </c>
      <c r="I62" s="120" t="s">
        <v>31</v>
      </c>
      <c r="J62" s="33" t="str">
        <f>E25</f>
        <v>AZ PROJECT s.r.o., Plynárenská 830, Kolín IV</v>
      </c>
      <c r="L62" s="35"/>
    </row>
    <row r="63" s="1" customFormat="1" ht="24.9" customHeight="1">
      <c r="B63" s="35"/>
      <c r="C63" s="29" t="s">
        <v>29</v>
      </c>
      <c r="F63" s="17" t="str">
        <f>IF(E22="","",E22)</f>
        <v>Vyplň údaj</v>
      </c>
      <c r="I63" s="120" t="s">
        <v>36</v>
      </c>
      <c r="J63" s="33" t="str">
        <f>E28</f>
        <v>AZ PROJECT s.r.o., Plynárenská 830, Kolín IV</v>
      </c>
      <c r="L63" s="35"/>
    </row>
    <row r="64" s="1" customFormat="1" ht="10.32" customHeight="1">
      <c r="B64" s="35"/>
      <c r="I64" s="119"/>
      <c r="L64" s="35"/>
    </row>
    <row r="65" s="1" customFormat="1" ht="29.28" customHeight="1">
      <c r="B65" s="35"/>
      <c r="C65" s="137" t="s">
        <v>130</v>
      </c>
      <c r="D65" s="128"/>
      <c r="E65" s="128"/>
      <c r="F65" s="128"/>
      <c r="G65" s="128"/>
      <c r="H65" s="128"/>
      <c r="I65" s="138"/>
      <c r="J65" s="139" t="s">
        <v>131</v>
      </c>
      <c r="K65" s="128"/>
      <c r="L65" s="35"/>
    </row>
    <row r="66" s="1" customFormat="1" ht="10.32" customHeight="1">
      <c r="B66" s="35"/>
      <c r="I66" s="119"/>
      <c r="L66" s="35"/>
    </row>
    <row r="67" s="1" customFormat="1" ht="22.8" customHeight="1">
      <c r="B67" s="35"/>
      <c r="C67" s="140" t="s">
        <v>71</v>
      </c>
      <c r="I67" s="119"/>
      <c r="J67" s="81">
        <f>J104</f>
        <v>0</v>
      </c>
      <c r="L67" s="35"/>
      <c r="AU67" s="17" t="s">
        <v>132</v>
      </c>
    </row>
    <row r="68" s="8" customFormat="1" ht="24.96" customHeight="1">
      <c r="B68" s="141"/>
      <c r="D68" s="142" t="s">
        <v>133</v>
      </c>
      <c r="E68" s="143"/>
      <c r="F68" s="143"/>
      <c r="G68" s="143"/>
      <c r="H68" s="143"/>
      <c r="I68" s="144"/>
      <c r="J68" s="145">
        <f>J105</f>
        <v>0</v>
      </c>
      <c r="L68" s="141"/>
    </row>
    <row r="69" s="9" customFormat="1" ht="19.92" customHeight="1">
      <c r="B69" s="146"/>
      <c r="D69" s="147" t="s">
        <v>753</v>
      </c>
      <c r="E69" s="148"/>
      <c r="F69" s="148"/>
      <c r="G69" s="148"/>
      <c r="H69" s="148"/>
      <c r="I69" s="149"/>
      <c r="J69" s="150">
        <f>J106</f>
        <v>0</v>
      </c>
      <c r="L69" s="146"/>
    </row>
    <row r="70" s="9" customFormat="1" ht="19.92" customHeight="1">
      <c r="B70" s="146"/>
      <c r="D70" s="147" t="s">
        <v>134</v>
      </c>
      <c r="E70" s="148"/>
      <c r="F70" s="148"/>
      <c r="G70" s="148"/>
      <c r="H70" s="148"/>
      <c r="I70" s="149"/>
      <c r="J70" s="150">
        <f>J109</f>
        <v>0</v>
      </c>
      <c r="L70" s="146"/>
    </row>
    <row r="71" s="9" customFormat="1" ht="19.92" customHeight="1">
      <c r="B71" s="146"/>
      <c r="D71" s="147" t="s">
        <v>135</v>
      </c>
      <c r="E71" s="148"/>
      <c r="F71" s="148"/>
      <c r="G71" s="148"/>
      <c r="H71" s="148"/>
      <c r="I71" s="149"/>
      <c r="J71" s="150">
        <f>J151</f>
        <v>0</v>
      </c>
      <c r="L71" s="146"/>
    </row>
    <row r="72" s="9" customFormat="1" ht="19.92" customHeight="1">
      <c r="B72" s="146"/>
      <c r="D72" s="147" t="s">
        <v>136</v>
      </c>
      <c r="E72" s="148"/>
      <c r="F72" s="148"/>
      <c r="G72" s="148"/>
      <c r="H72" s="148"/>
      <c r="I72" s="149"/>
      <c r="J72" s="150">
        <f>J171</f>
        <v>0</v>
      </c>
      <c r="L72" s="146"/>
    </row>
    <row r="73" s="9" customFormat="1" ht="19.92" customHeight="1">
      <c r="B73" s="146"/>
      <c r="D73" s="147" t="s">
        <v>137</v>
      </c>
      <c r="E73" s="148"/>
      <c r="F73" s="148"/>
      <c r="G73" s="148"/>
      <c r="H73" s="148"/>
      <c r="I73" s="149"/>
      <c r="J73" s="150">
        <f>J179</f>
        <v>0</v>
      </c>
      <c r="L73" s="146"/>
    </row>
    <row r="74" s="8" customFormat="1" ht="24.96" customHeight="1">
      <c r="B74" s="141"/>
      <c r="D74" s="142" t="s">
        <v>138</v>
      </c>
      <c r="E74" s="143"/>
      <c r="F74" s="143"/>
      <c r="G74" s="143"/>
      <c r="H74" s="143"/>
      <c r="I74" s="144"/>
      <c r="J74" s="145">
        <f>J181</f>
        <v>0</v>
      </c>
      <c r="L74" s="141"/>
    </row>
    <row r="75" s="9" customFormat="1" ht="19.92" customHeight="1">
      <c r="B75" s="146"/>
      <c r="D75" s="147" t="s">
        <v>139</v>
      </c>
      <c r="E75" s="148"/>
      <c r="F75" s="148"/>
      <c r="G75" s="148"/>
      <c r="H75" s="148"/>
      <c r="I75" s="149"/>
      <c r="J75" s="150">
        <f>J182</f>
        <v>0</v>
      </c>
      <c r="L75" s="146"/>
    </row>
    <row r="76" s="9" customFormat="1" ht="19.92" customHeight="1">
      <c r="B76" s="146"/>
      <c r="D76" s="147" t="s">
        <v>140</v>
      </c>
      <c r="E76" s="148"/>
      <c r="F76" s="148"/>
      <c r="G76" s="148"/>
      <c r="H76" s="148"/>
      <c r="I76" s="149"/>
      <c r="J76" s="150">
        <f>J196</f>
        <v>0</v>
      </c>
      <c r="L76" s="146"/>
    </row>
    <row r="77" s="9" customFormat="1" ht="19.92" customHeight="1">
      <c r="B77" s="146"/>
      <c r="D77" s="147" t="s">
        <v>142</v>
      </c>
      <c r="E77" s="148"/>
      <c r="F77" s="148"/>
      <c r="G77" s="148"/>
      <c r="H77" s="148"/>
      <c r="I77" s="149"/>
      <c r="J77" s="150">
        <f>J202</f>
        <v>0</v>
      </c>
      <c r="L77" s="146"/>
    </row>
    <row r="78" s="9" customFormat="1" ht="19.92" customHeight="1">
      <c r="B78" s="146"/>
      <c r="D78" s="147" t="s">
        <v>146</v>
      </c>
      <c r="E78" s="148"/>
      <c r="F78" s="148"/>
      <c r="G78" s="148"/>
      <c r="H78" s="148"/>
      <c r="I78" s="149"/>
      <c r="J78" s="150">
        <f>J212</f>
        <v>0</v>
      </c>
      <c r="L78" s="146"/>
    </row>
    <row r="79" s="9" customFormat="1" ht="19.92" customHeight="1">
      <c r="B79" s="146"/>
      <c r="D79" s="147" t="s">
        <v>147</v>
      </c>
      <c r="E79" s="148"/>
      <c r="F79" s="148"/>
      <c r="G79" s="148"/>
      <c r="H79" s="148"/>
      <c r="I79" s="149"/>
      <c r="J79" s="150">
        <f>J224</f>
        <v>0</v>
      </c>
      <c r="L79" s="146"/>
    </row>
    <row r="80" s="9" customFormat="1" ht="19.92" customHeight="1">
      <c r="B80" s="146"/>
      <c r="D80" s="147" t="s">
        <v>150</v>
      </c>
      <c r="E80" s="148"/>
      <c r="F80" s="148"/>
      <c r="G80" s="148"/>
      <c r="H80" s="148"/>
      <c r="I80" s="149"/>
      <c r="J80" s="150">
        <f>J231</f>
        <v>0</v>
      </c>
      <c r="L80" s="146"/>
    </row>
    <row r="81" s="1" customFormat="1" ht="21.84" customHeight="1">
      <c r="B81" s="35"/>
      <c r="I81" s="119"/>
      <c r="L81" s="35"/>
    </row>
    <row r="82" s="1" customFormat="1" ht="6.96" customHeight="1">
      <c r="B82" s="50"/>
      <c r="C82" s="51"/>
      <c r="D82" s="51"/>
      <c r="E82" s="51"/>
      <c r="F82" s="51"/>
      <c r="G82" s="51"/>
      <c r="H82" s="51"/>
      <c r="I82" s="135"/>
      <c r="J82" s="51"/>
      <c r="K82" s="51"/>
      <c r="L82" s="35"/>
    </row>
    <row r="86" s="1" customFormat="1" ht="6.96" customHeight="1">
      <c r="B86" s="52"/>
      <c r="C86" s="53"/>
      <c r="D86" s="53"/>
      <c r="E86" s="53"/>
      <c r="F86" s="53"/>
      <c r="G86" s="53"/>
      <c r="H86" s="53"/>
      <c r="I86" s="136"/>
      <c r="J86" s="53"/>
      <c r="K86" s="53"/>
      <c r="L86" s="35"/>
    </row>
    <row r="87" s="1" customFormat="1" ht="24.96" customHeight="1">
      <c r="B87" s="35"/>
      <c r="C87" s="21" t="s">
        <v>151</v>
      </c>
      <c r="I87" s="119"/>
      <c r="L87" s="35"/>
    </row>
    <row r="88" s="1" customFormat="1" ht="6.96" customHeight="1">
      <c r="B88" s="35"/>
      <c r="I88" s="119"/>
      <c r="L88" s="35"/>
    </row>
    <row r="89" s="1" customFormat="1" ht="12" customHeight="1">
      <c r="B89" s="35"/>
      <c r="C89" s="29" t="s">
        <v>17</v>
      </c>
      <c r="I89" s="119"/>
      <c r="L89" s="35"/>
    </row>
    <row r="90" s="1" customFormat="1" ht="16.5" customHeight="1">
      <c r="B90" s="35"/>
      <c r="E90" s="118" t="str">
        <f>E7</f>
        <v>STAVEBNÍ ÚPRAVY OBJEKTU TOVÁRNÍ 44</v>
      </c>
      <c r="F90" s="29"/>
      <c r="G90" s="29"/>
      <c r="H90" s="29"/>
      <c r="I90" s="119"/>
      <c r="L90" s="35"/>
    </row>
    <row r="91" ht="12" customHeight="1">
      <c r="B91" s="20"/>
      <c r="C91" s="29" t="s">
        <v>125</v>
      </c>
      <c r="L91" s="20"/>
    </row>
    <row r="92" ht="16.5" customHeight="1">
      <c r="B92" s="20"/>
      <c r="E92" s="118" t="s">
        <v>749</v>
      </c>
      <c r="L92" s="20"/>
    </row>
    <row r="93" ht="12" customHeight="1">
      <c r="B93" s="20"/>
      <c r="C93" s="29" t="s">
        <v>127</v>
      </c>
      <c r="L93" s="20"/>
    </row>
    <row r="94" s="1" customFormat="1" ht="16.5" customHeight="1">
      <c r="B94" s="35"/>
      <c r="E94" s="29" t="s">
        <v>750</v>
      </c>
      <c r="F94" s="1"/>
      <c r="G94" s="1"/>
      <c r="H94" s="1"/>
      <c r="I94" s="119"/>
      <c r="L94" s="35"/>
    </row>
    <row r="95" s="1" customFormat="1" ht="12" customHeight="1">
      <c r="B95" s="35"/>
      <c r="C95" s="29" t="s">
        <v>751</v>
      </c>
      <c r="I95" s="119"/>
      <c r="L95" s="35"/>
    </row>
    <row r="96" s="1" customFormat="1" ht="16.5" customHeight="1">
      <c r="B96" s="35"/>
      <c r="E96" s="56" t="str">
        <f>E13</f>
        <v>18076G - Lodžie 2.10, 3.10, u m. č. 4.04 - 5,6 m2</v>
      </c>
      <c r="F96" s="1"/>
      <c r="G96" s="1"/>
      <c r="H96" s="1"/>
      <c r="I96" s="119"/>
      <c r="L96" s="35"/>
    </row>
    <row r="97" s="1" customFormat="1" ht="6.96" customHeight="1">
      <c r="B97" s="35"/>
      <c r="I97" s="119"/>
      <c r="L97" s="35"/>
    </row>
    <row r="98" s="1" customFormat="1" ht="12" customHeight="1">
      <c r="B98" s="35"/>
      <c r="C98" s="29" t="s">
        <v>21</v>
      </c>
      <c r="F98" s="17" t="str">
        <f>F16</f>
        <v>Kolín, Tovární 44</v>
      </c>
      <c r="I98" s="120" t="s">
        <v>23</v>
      </c>
      <c r="J98" s="58" t="str">
        <f>IF(J16="","",J16)</f>
        <v>12. 12. 2018</v>
      </c>
      <c r="L98" s="35"/>
    </row>
    <row r="99" s="1" customFormat="1" ht="6.96" customHeight="1">
      <c r="B99" s="35"/>
      <c r="I99" s="119"/>
      <c r="L99" s="35"/>
    </row>
    <row r="100" s="1" customFormat="1" ht="24.9" customHeight="1">
      <c r="B100" s="35"/>
      <c r="C100" s="29" t="s">
        <v>25</v>
      </c>
      <c r="F100" s="17" t="str">
        <f>E19</f>
        <v>Město Kolín, Karlovo náměstí 78, Kolín I</v>
      </c>
      <c r="I100" s="120" t="s">
        <v>31</v>
      </c>
      <c r="J100" s="33" t="str">
        <f>E25</f>
        <v>AZ PROJECT s.r.o., Plynárenská 830, Kolín IV</v>
      </c>
      <c r="L100" s="35"/>
    </row>
    <row r="101" s="1" customFormat="1" ht="24.9" customHeight="1">
      <c r="B101" s="35"/>
      <c r="C101" s="29" t="s">
        <v>29</v>
      </c>
      <c r="F101" s="17" t="str">
        <f>IF(E22="","",E22)</f>
        <v>Vyplň údaj</v>
      </c>
      <c r="I101" s="120" t="s">
        <v>36</v>
      </c>
      <c r="J101" s="33" t="str">
        <f>E28</f>
        <v>AZ PROJECT s.r.o., Plynárenská 830, Kolín IV</v>
      </c>
      <c r="L101" s="35"/>
    </row>
    <row r="102" s="1" customFormat="1" ht="10.32" customHeight="1">
      <c r="B102" s="35"/>
      <c r="I102" s="119"/>
      <c r="L102" s="35"/>
    </row>
    <row r="103" s="10" customFormat="1" ht="29.28" customHeight="1">
      <c r="B103" s="151"/>
      <c r="C103" s="152" t="s">
        <v>152</v>
      </c>
      <c r="D103" s="153" t="s">
        <v>58</v>
      </c>
      <c r="E103" s="153" t="s">
        <v>54</v>
      </c>
      <c r="F103" s="153" t="s">
        <v>55</v>
      </c>
      <c r="G103" s="153" t="s">
        <v>153</v>
      </c>
      <c r="H103" s="153" t="s">
        <v>154</v>
      </c>
      <c r="I103" s="154" t="s">
        <v>155</v>
      </c>
      <c r="J103" s="153" t="s">
        <v>131</v>
      </c>
      <c r="K103" s="155" t="s">
        <v>156</v>
      </c>
      <c r="L103" s="151"/>
      <c r="M103" s="73" t="s">
        <v>3</v>
      </c>
      <c r="N103" s="74" t="s">
        <v>43</v>
      </c>
      <c r="O103" s="74" t="s">
        <v>157</v>
      </c>
      <c r="P103" s="74" t="s">
        <v>158</v>
      </c>
      <c r="Q103" s="74" t="s">
        <v>159</v>
      </c>
      <c r="R103" s="74" t="s">
        <v>160</v>
      </c>
      <c r="S103" s="74" t="s">
        <v>161</v>
      </c>
      <c r="T103" s="75" t="s">
        <v>162</v>
      </c>
    </row>
    <row r="104" s="1" customFormat="1" ht="22.8" customHeight="1">
      <c r="B104" s="35"/>
      <c r="C104" s="78" t="s">
        <v>163</v>
      </c>
      <c r="I104" s="119"/>
      <c r="J104" s="156">
        <f>BK104</f>
        <v>0</v>
      </c>
      <c r="L104" s="35"/>
      <c r="M104" s="76"/>
      <c r="N104" s="61"/>
      <c r="O104" s="61"/>
      <c r="P104" s="157">
        <f>P105+P181</f>
        <v>0</v>
      </c>
      <c r="Q104" s="61"/>
      <c r="R104" s="157">
        <f>R105+R181</f>
        <v>3.4317024100000006</v>
      </c>
      <c r="S104" s="61"/>
      <c r="T104" s="158">
        <f>T105+T181</f>
        <v>2.7215635000000002</v>
      </c>
      <c r="AT104" s="17" t="s">
        <v>72</v>
      </c>
      <c r="AU104" s="17" t="s">
        <v>132</v>
      </c>
      <c r="BK104" s="159">
        <f>BK105+BK181</f>
        <v>0</v>
      </c>
    </row>
    <row r="105" s="11" customFormat="1" ht="25.92" customHeight="1">
      <c r="B105" s="160"/>
      <c r="D105" s="161" t="s">
        <v>72</v>
      </c>
      <c r="E105" s="162" t="s">
        <v>164</v>
      </c>
      <c r="F105" s="162" t="s">
        <v>165</v>
      </c>
      <c r="I105" s="163"/>
      <c r="J105" s="164">
        <f>BK105</f>
        <v>0</v>
      </c>
      <c r="L105" s="160"/>
      <c r="M105" s="165"/>
      <c r="N105" s="166"/>
      <c r="O105" s="166"/>
      <c r="P105" s="167">
        <f>P106+P109+P151+P171+P179</f>
        <v>0</v>
      </c>
      <c r="Q105" s="166"/>
      <c r="R105" s="167">
        <f>R106+R109+R151+R171+R179</f>
        <v>3.0093395300000005</v>
      </c>
      <c r="S105" s="166"/>
      <c r="T105" s="168">
        <f>T106+T109+T151+T171+T179</f>
        <v>2.6621600000000001</v>
      </c>
      <c r="AR105" s="161" t="s">
        <v>80</v>
      </c>
      <c r="AT105" s="169" t="s">
        <v>72</v>
      </c>
      <c r="AU105" s="169" t="s">
        <v>73</v>
      </c>
      <c r="AY105" s="161" t="s">
        <v>166</v>
      </c>
      <c r="BK105" s="170">
        <f>BK106+BK109+BK151+BK171+BK179</f>
        <v>0</v>
      </c>
    </row>
    <row r="106" s="11" customFormat="1" ht="22.8" customHeight="1">
      <c r="B106" s="160"/>
      <c r="D106" s="161" t="s">
        <v>72</v>
      </c>
      <c r="E106" s="171" t="s">
        <v>80</v>
      </c>
      <c r="F106" s="171" t="s">
        <v>754</v>
      </c>
      <c r="I106" s="163"/>
      <c r="J106" s="172">
        <f>BK106</f>
        <v>0</v>
      </c>
      <c r="L106" s="160"/>
      <c r="M106" s="165"/>
      <c r="N106" s="166"/>
      <c r="O106" s="166"/>
      <c r="P106" s="167">
        <f>SUM(P107:P108)</f>
        <v>0</v>
      </c>
      <c r="Q106" s="166"/>
      <c r="R106" s="167">
        <f>SUM(R107:R108)</f>
        <v>0</v>
      </c>
      <c r="S106" s="166"/>
      <c r="T106" s="168">
        <f>SUM(T107:T108)</f>
        <v>0.110925</v>
      </c>
      <c r="AR106" s="161" t="s">
        <v>80</v>
      </c>
      <c r="AT106" s="169" t="s">
        <v>72</v>
      </c>
      <c r="AU106" s="169" t="s">
        <v>80</v>
      </c>
      <c r="AY106" s="161" t="s">
        <v>166</v>
      </c>
      <c r="BK106" s="170">
        <f>SUM(BK107:BK108)</f>
        <v>0</v>
      </c>
    </row>
    <row r="107" s="1" customFormat="1" ht="33.75" customHeight="1">
      <c r="B107" s="173"/>
      <c r="C107" s="174" t="s">
        <v>80</v>
      </c>
      <c r="D107" s="174" t="s">
        <v>169</v>
      </c>
      <c r="E107" s="175" t="s">
        <v>755</v>
      </c>
      <c r="F107" s="176" t="s">
        <v>756</v>
      </c>
      <c r="G107" s="177" t="s">
        <v>172</v>
      </c>
      <c r="H107" s="178">
        <v>0.435</v>
      </c>
      <c r="I107" s="179"/>
      <c r="J107" s="180">
        <f>ROUND(I107*H107,2)</f>
        <v>0</v>
      </c>
      <c r="K107" s="176" t="s">
        <v>173</v>
      </c>
      <c r="L107" s="35"/>
      <c r="M107" s="181" t="s">
        <v>3</v>
      </c>
      <c r="N107" s="182" t="s">
        <v>45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0.255</v>
      </c>
      <c r="T107" s="184">
        <f>S107*H107</f>
        <v>0.110925</v>
      </c>
      <c r="AR107" s="17" t="s">
        <v>174</v>
      </c>
      <c r="AT107" s="17" t="s">
        <v>169</v>
      </c>
      <c r="AU107" s="17" t="s">
        <v>84</v>
      </c>
      <c r="AY107" s="17" t="s">
        <v>166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84</v>
      </c>
      <c r="BK107" s="185">
        <f>ROUND(I107*H107,2)</f>
        <v>0</v>
      </c>
      <c r="BL107" s="17" t="s">
        <v>174</v>
      </c>
      <c r="BM107" s="17" t="s">
        <v>1430</v>
      </c>
    </row>
    <row r="108" s="12" customFormat="1">
      <c r="B108" s="186"/>
      <c r="D108" s="187" t="s">
        <v>176</v>
      </c>
      <c r="E108" s="188" t="s">
        <v>3</v>
      </c>
      <c r="F108" s="189" t="s">
        <v>1431</v>
      </c>
      <c r="H108" s="190">
        <v>0.435</v>
      </c>
      <c r="I108" s="191"/>
      <c r="L108" s="186"/>
      <c r="M108" s="192"/>
      <c r="N108" s="193"/>
      <c r="O108" s="193"/>
      <c r="P108" s="193"/>
      <c r="Q108" s="193"/>
      <c r="R108" s="193"/>
      <c r="S108" s="193"/>
      <c r="T108" s="194"/>
      <c r="AT108" s="188" t="s">
        <v>176</v>
      </c>
      <c r="AU108" s="188" t="s">
        <v>84</v>
      </c>
      <c r="AV108" s="12" t="s">
        <v>84</v>
      </c>
      <c r="AW108" s="12" t="s">
        <v>35</v>
      </c>
      <c r="AX108" s="12" t="s">
        <v>80</v>
      </c>
      <c r="AY108" s="188" t="s">
        <v>166</v>
      </c>
    </row>
    <row r="109" s="11" customFormat="1" ht="22.8" customHeight="1">
      <c r="B109" s="160"/>
      <c r="D109" s="161" t="s">
        <v>72</v>
      </c>
      <c r="E109" s="171" t="s">
        <v>167</v>
      </c>
      <c r="F109" s="171" t="s">
        <v>168</v>
      </c>
      <c r="I109" s="163"/>
      <c r="J109" s="172">
        <f>BK109</f>
        <v>0</v>
      </c>
      <c r="L109" s="160"/>
      <c r="M109" s="165"/>
      <c r="N109" s="166"/>
      <c r="O109" s="166"/>
      <c r="P109" s="167">
        <f>SUM(P110:P150)</f>
        <v>0</v>
      </c>
      <c r="Q109" s="166"/>
      <c r="R109" s="167">
        <f>SUM(R110:R150)</f>
        <v>2.6829155300000007</v>
      </c>
      <c r="S109" s="166"/>
      <c r="T109" s="168">
        <f>SUM(T110:T150)</f>
        <v>0</v>
      </c>
      <c r="AR109" s="161" t="s">
        <v>80</v>
      </c>
      <c r="AT109" s="169" t="s">
        <v>72</v>
      </c>
      <c r="AU109" s="169" t="s">
        <v>80</v>
      </c>
      <c r="AY109" s="161" t="s">
        <v>166</v>
      </c>
      <c r="BK109" s="170">
        <f>SUM(BK110:BK150)</f>
        <v>0</v>
      </c>
    </row>
    <row r="110" s="1" customFormat="1" ht="16.5" customHeight="1">
      <c r="B110" s="173"/>
      <c r="C110" s="174" t="s">
        <v>84</v>
      </c>
      <c r="D110" s="174" t="s">
        <v>169</v>
      </c>
      <c r="E110" s="175" t="s">
        <v>759</v>
      </c>
      <c r="F110" s="176" t="s">
        <v>760</v>
      </c>
      <c r="G110" s="177" t="s">
        <v>172</v>
      </c>
      <c r="H110" s="178">
        <v>76.841999999999999</v>
      </c>
      <c r="I110" s="179"/>
      <c r="J110" s="180">
        <f>ROUND(I110*H110,2)</f>
        <v>0</v>
      </c>
      <c r="K110" s="176" t="s">
        <v>3</v>
      </c>
      <c r="L110" s="35"/>
      <c r="M110" s="181" t="s">
        <v>3</v>
      </c>
      <c r="N110" s="182" t="s">
        <v>45</v>
      </c>
      <c r="O110" s="65"/>
      <c r="P110" s="183">
        <f>O110*H110</f>
        <v>0</v>
      </c>
      <c r="Q110" s="183">
        <v>0.01575</v>
      </c>
      <c r="R110" s="183">
        <f>Q110*H110</f>
        <v>1.2102614999999999</v>
      </c>
      <c r="S110" s="183">
        <v>0</v>
      </c>
      <c r="T110" s="184">
        <f>S110*H110</f>
        <v>0</v>
      </c>
      <c r="AR110" s="17" t="s">
        <v>174</v>
      </c>
      <c r="AT110" s="17" t="s">
        <v>169</v>
      </c>
      <c r="AU110" s="17" t="s">
        <v>84</v>
      </c>
      <c r="AY110" s="17" t="s">
        <v>166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84</v>
      </c>
      <c r="BK110" s="185">
        <f>ROUND(I110*H110,2)</f>
        <v>0</v>
      </c>
      <c r="BL110" s="17" t="s">
        <v>174</v>
      </c>
      <c r="BM110" s="17" t="s">
        <v>1432</v>
      </c>
    </row>
    <row r="111" s="12" customFormat="1">
      <c r="B111" s="186"/>
      <c r="D111" s="187" t="s">
        <v>176</v>
      </c>
      <c r="E111" s="188" t="s">
        <v>3</v>
      </c>
      <c r="F111" s="189" t="s">
        <v>1433</v>
      </c>
      <c r="H111" s="190">
        <v>76.841999999999999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88" t="s">
        <v>176</v>
      </c>
      <c r="AU111" s="188" t="s">
        <v>84</v>
      </c>
      <c r="AV111" s="12" t="s">
        <v>84</v>
      </c>
      <c r="AW111" s="12" t="s">
        <v>35</v>
      </c>
      <c r="AX111" s="12" t="s">
        <v>80</v>
      </c>
      <c r="AY111" s="188" t="s">
        <v>166</v>
      </c>
    </row>
    <row r="112" s="1" customFormat="1" ht="16.5" customHeight="1">
      <c r="B112" s="173"/>
      <c r="C112" s="174" t="s">
        <v>99</v>
      </c>
      <c r="D112" s="174" t="s">
        <v>169</v>
      </c>
      <c r="E112" s="175" t="s">
        <v>763</v>
      </c>
      <c r="F112" s="176" t="s">
        <v>764</v>
      </c>
      <c r="G112" s="177" t="s">
        <v>765</v>
      </c>
      <c r="H112" s="178">
        <v>3</v>
      </c>
      <c r="I112" s="179"/>
      <c r="J112" s="180">
        <f>ROUND(I112*H112,2)</f>
        <v>0</v>
      </c>
      <c r="K112" s="176" t="s">
        <v>3</v>
      </c>
      <c r="L112" s="35"/>
      <c r="M112" s="181" t="s">
        <v>3</v>
      </c>
      <c r="N112" s="182" t="s">
        <v>45</v>
      </c>
      <c r="O112" s="65"/>
      <c r="P112" s="183">
        <f>O112*H112</f>
        <v>0</v>
      </c>
      <c r="Q112" s="183">
        <v>0.01575</v>
      </c>
      <c r="R112" s="183">
        <f>Q112*H112</f>
        <v>0.04725</v>
      </c>
      <c r="S112" s="183">
        <v>0</v>
      </c>
      <c r="T112" s="184">
        <f>S112*H112</f>
        <v>0</v>
      </c>
      <c r="AR112" s="17" t="s">
        <v>174</v>
      </c>
      <c r="AT112" s="17" t="s">
        <v>169</v>
      </c>
      <c r="AU112" s="17" t="s">
        <v>84</v>
      </c>
      <c r="AY112" s="17" t="s">
        <v>166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84</v>
      </c>
      <c r="BK112" s="185">
        <f>ROUND(I112*H112,2)</f>
        <v>0</v>
      </c>
      <c r="BL112" s="17" t="s">
        <v>174</v>
      </c>
      <c r="BM112" s="17" t="s">
        <v>1434</v>
      </c>
    </row>
    <row r="113" s="1" customFormat="1" ht="16.5" customHeight="1">
      <c r="B113" s="173"/>
      <c r="C113" s="174" t="s">
        <v>174</v>
      </c>
      <c r="D113" s="174" t="s">
        <v>169</v>
      </c>
      <c r="E113" s="175" t="s">
        <v>767</v>
      </c>
      <c r="F113" s="176" t="s">
        <v>768</v>
      </c>
      <c r="G113" s="177" t="s">
        <v>765</v>
      </c>
      <c r="H113" s="178">
        <v>3</v>
      </c>
      <c r="I113" s="179"/>
      <c r="J113" s="180">
        <f>ROUND(I113*H113,2)</f>
        <v>0</v>
      </c>
      <c r="K113" s="176" t="s">
        <v>3</v>
      </c>
      <c r="L113" s="35"/>
      <c r="M113" s="181" t="s">
        <v>3</v>
      </c>
      <c r="N113" s="182" t="s">
        <v>45</v>
      </c>
      <c r="O113" s="65"/>
      <c r="P113" s="183">
        <f>O113*H113</f>
        <v>0</v>
      </c>
      <c r="Q113" s="183">
        <v>0.01575</v>
      </c>
      <c r="R113" s="183">
        <f>Q113*H113</f>
        <v>0.04725</v>
      </c>
      <c r="S113" s="183">
        <v>0</v>
      </c>
      <c r="T113" s="184">
        <f>S113*H113</f>
        <v>0</v>
      </c>
      <c r="AR113" s="17" t="s">
        <v>174</v>
      </c>
      <c r="AT113" s="17" t="s">
        <v>169</v>
      </c>
      <c r="AU113" s="17" t="s">
        <v>84</v>
      </c>
      <c r="AY113" s="17" t="s">
        <v>166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84</v>
      </c>
      <c r="BK113" s="185">
        <f>ROUND(I113*H113,2)</f>
        <v>0</v>
      </c>
      <c r="BL113" s="17" t="s">
        <v>174</v>
      </c>
      <c r="BM113" s="17" t="s">
        <v>1435</v>
      </c>
    </row>
    <row r="114" s="1" customFormat="1" ht="22.5" customHeight="1">
      <c r="B114" s="173"/>
      <c r="C114" s="174" t="s">
        <v>197</v>
      </c>
      <c r="D114" s="174" t="s">
        <v>169</v>
      </c>
      <c r="E114" s="175" t="s">
        <v>770</v>
      </c>
      <c r="F114" s="176" t="s">
        <v>771</v>
      </c>
      <c r="G114" s="177" t="s">
        <v>172</v>
      </c>
      <c r="H114" s="178">
        <v>14.318</v>
      </c>
      <c r="I114" s="179"/>
      <c r="J114" s="180">
        <f>ROUND(I114*H114,2)</f>
        <v>0</v>
      </c>
      <c r="K114" s="176" t="s">
        <v>173</v>
      </c>
      <c r="L114" s="35"/>
      <c r="M114" s="181" t="s">
        <v>3</v>
      </c>
      <c r="N114" s="182" t="s">
        <v>45</v>
      </c>
      <c r="O114" s="65"/>
      <c r="P114" s="183">
        <f>O114*H114</f>
        <v>0</v>
      </c>
      <c r="Q114" s="183">
        <v>0.0092800000000000001</v>
      </c>
      <c r="R114" s="183">
        <f>Q114*H114</f>
        <v>0.13287104</v>
      </c>
      <c r="S114" s="183">
        <v>0</v>
      </c>
      <c r="T114" s="184">
        <f>S114*H114</f>
        <v>0</v>
      </c>
      <c r="AR114" s="17" t="s">
        <v>174</v>
      </c>
      <c r="AT114" s="17" t="s">
        <v>169</v>
      </c>
      <c r="AU114" s="17" t="s">
        <v>84</v>
      </c>
      <c r="AY114" s="17" t="s">
        <v>166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84</v>
      </c>
      <c r="BK114" s="185">
        <f>ROUND(I114*H114,2)</f>
        <v>0</v>
      </c>
      <c r="BL114" s="17" t="s">
        <v>174</v>
      </c>
      <c r="BM114" s="17" t="s">
        <v>1436</v>
      </c>
    </row>
    <row r="115" s="12" customFormat="1">
      <c r="B115" s="186"/>
      <c r="D115" s="187" t="s">
        <v>176</v>
      </c>
      <c r="E115" s="188" t="s">
        <v>3</v>
      </c>
      <c r="F115" s="189" t="s">
        <v>1437</v>
      </c>
      <c r="H115" s="190">
        <v>14.318</v>
      </c>
      <c r="I115" s="191"/>
      <c r="L115" s="186"/>
      <c r="M115" s="192"/>
      <c r="N115" s="193"/>
      <c r="O115" s="193"/>
      <c r="P115" s="193"/>
      <c r="Q115" s="193"/>
      <c r="R115" s="193"/>
      <c r="S115" s="193"/>
      <c r="T115" s="194"/>
      <c r="AT115" s="188" t="s">
        <v>176</v>
      </c>
      <c r="AU115" s="188" t="s">
        <v>84</v>
      </c>
      <c r="AV115" s="12" t="s">
        <v>84</v>
      </c>
      <c r="AW115" s="12" t="s">
        <v>35</v>
      </c>
      <c r="AX115" s="12" t="s">
        <v>80</v>
      </c>
      <c r="AY115" s="188" t="s">
        <v>166</v>
      </c>
    </row>
    <row r="116" s="1" customFormat="1" ht="16.5" customHeight="1">
      <c r="B116" s="173"/>
      <c r="C116" s="174" t="s">
        <v>167</v>
      </c>
      <c r="D116" s="174" t="s">
        <v>169</v>
      </c>
      <c r="E116" s="175" t="s">
        <v>774</v>
      </c>
      <c r="F116" s="176" t="s">
        <v>775</v>
      </c>
      <c r="G116" s="177" t="s">
        <v>172</v>
      </c>
      <c r="H116" s="178">
        <v>14.318</v>
      </c>
      <c r="I116" s="179"/>
      <c r="J116" s="180">
        <f>ROUND(I116*H116,2)</f>
        <v>0</v>
      </c>
      <c r="K116" s="176" t="s">
        <v>173</v>
      </c>
      <c r="L116" s="35"/>
      <c r="M116" s="181" t="s">
        <v>3</v>
      </c>
      <c r="N116" s="182" t="s">
        <v>45</v>
      </c>
      <c r="O116" s="65"/>
      <c r="P116" s="183">
        <f>O116*H116</f>
        <v>0</v>
      </c>
      <c r="Q116" s="183">
        <v>0.00348</v>
      </c>
      <c r="R116" s="183">
        <f>Q116*H116</f>
        <v>0.049826639999999998</v>
      </c>
      <c r="S116" s="183">
        <v>0</v>
      </c>
      <c r="T116" s="184">
        <f>S116*H116</f>
        <v>0</v>
      </c>
      <c r="AR116" s="17" t="s">
        <v>174</v>
      </c>
      <c r="AT116" s="17" t="s">
        <v>169</v>
      </c>
      <c r="AU116" s="17" t="s">
        <v>84</v>
      </c>
      <c r="AY116" s="17" t="s">
        <v>166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84</v>
      </c>
      <c r="BK116" s="185">
        <f>ROUND(I116*H116,2)</f>
        <v>0</v>
      </c>
      <c r="BL116" s="17" t="s">
        <v>174</v>
      </c>
      <c r="BM116" s="17" t="s">
        <v>1438</v>
      </c>
    </row>
    <row r="117" s="12" customFormat="1">
      <c r="B117" s="186"/>
      <c r="D117" s="187" t="s">
        <v>176</v>
      </c>
      <c r="E117" s="188" t="s">
        <v>3</v>
      </c>
      <c r="F117" s="189" t="s">
        <v>1439</v>
      </c>
      <c r="H117" s="190">
        <v>14.318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88" t="s">
        <v>176</v>
      </c>
      <c r="AU117" s="188" t="s">
        <v>84</v>
      </c>
      <c r="AV117" s="12" t="s">
        <v>84</v>
      </c>
      <c r="AW117" s="12" t="s">
        <v>35</v>
      </c>
      <c r="AX117" s="12" t="s">
        <v>80</v>
      </c>
      <c r="AY117" s="188" t="s">
        <v>166</v>
      </c>
    </row>
    <row r="118" s="1" customFormat="1" ht="22.5" customHeight="1">
      <c r="B118" s="173"/>
      <c r="C118" s="174" t="s">
        <v>712</v>
      </c>
      <c r="D118" s="174" t="s">
        <v>169</v>
      </c>
      <c r="E118" s="175" t="s">
        <v>779</v>
      </c>
      <c r="F118" s="176" t="s">
        <v>780</v>
      </c>
      <c r="G118" s="177" t="s">
        <v>172</v>
      </c>
      <c r="H118" s="178">
        <v>4.7850000000000001</v>
      </c>
      <c r="I118" s="179"/>
      <c r="J118" s="180">
        <f>ROUND(I118*H118,2)</f>
        <v>0</v>
      </c>
      <c r="K118" s="176" t="s">
        <v>173</v>
      </c>
      <c r="L118" s="35"/>
      <c r="M118" s="181" t="s">
        <v>3</v>
      </c>
      <c r="N118" s="182" t="s">
        <v>45</v>
      </c>
      <c r="O118" s="65"/>
      <c r="P118" s="183">
        <f>O118*H118</f>
        <v>0</v>
      </c>
      <c r="Q118" s="183">
        <v>0.0082500000000000004</v>
      </c>
      <c r="R118" s="183">
        <f>Q118*H118</f>
        <v>0.039476250000000004</v>
      </c>
      <c r="S118" s="183">
        <v>0</v>
      </c>
      <c r="T118" s="184">
        <f>S118*H118</f>
        <v>0</v>
      </c>
      <c r="AR118" s="17" t="s">
        <v>174</v>
      </c>
      <c r="AT118" s="17" t="s">
        <v>169</v>
      </c>
      <c r="AU118" s="17" t="s">
        <v>84</v>
      </c>
      <c r="AY118" s="17" t="s">
        <v>166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84</v>
      </c>
      <c r="BK118" s="185">
        <f>ROUND(I118*H118,2)</f>
        <v>0</v>
      </c>
      <c r="BL118" s="17" t="s">
        <v>174</v>
      </c>
      <c r="BM118" s="17" t="s">
        <v>1440</v>
      </c>
    </row>
    <row r="119" s="12" customFormat="1">
      <c r="B119" s="186"/>
      <c r="D119" s="187" t="s">
        <v>176</v>
      </c>
      <c r="E119" s="188" t="s">
        <v>3</v>
      </c>
      <c r="F119" s="189" t="s">
        <v>1441</v>
      </c>
      <c r="H119" s="190">
        <v>4.7850000000000001</v>
      </c>
      <c r="I119" s="191"/>
      <c r="L119" s="186"/>
      <c r="M119" s="192"/>
      <c r="N119" s="193"/>
      <c r="O119" s="193"/>
      <c r="P119" s="193"/>
      <c r="Q119" s="193"/>
      <c r="R119" s="193"/>
      <c r="S119" s="193"/>
      <c r="T119" s="194"/>
      <c r="AT119" s="188" t="s">
        <v>176</v>
      </c>
      <c r="AU119" s="188" t="s">
        <v>84</v>
      </c>
      <c r="AV119" s="12" t="s">
        <v>84</v>
      </c>
      <c r="AW119" s="12" t="s">
        <v>35</v>
      </c>
      <c r="AX119" s="12" t="s">
        <v>80</v>
      </c>
      <c r="AY119" s="188" t="s">
        <v>166</v>
      </c>
    </row>
    <row r="120" s="1" customFormat="1" ht="16.5" customHeight="1">
      <c r="B120" s="173"/>
      <c r="C120" s="203" t="s">
        <v>206</v>
      </c>
      <c r="D120" s="203" t="s">
        <v>202</v>
      </c>
      <c r="E120" s="204" t="s">
        <v>783</v>
      </c>
      <c r="F120" s="205" t="s">
        <v>784</v>
      </c>
      <c r="G120" s="206" t="s">
        <v>172</v>
      </c>
      <c r="H120" s="207">
        <v>4.8810000000000002</v>
      </c>
      <c r="I120" s="208"/>
      <c r="J120" s="209">
        <f>ROUND(I120*H120,2)</f>
        <v>0</v>
      </c>
      <c r="K120" s="205" t="s">
        <v>173</v>
      </c>
      <c r="L120" s="210"/>
      <c r="M120" s="211" t="s">
        <v>3</v>
      </c>
      <c r="N120" s="212" t="s">
        <v>45</v>
      </c>
      <c r="O120" s="65"/>
      <c r="P120" s="183">
        <f>O120*H120</f>
        <v>0</v>
      </c>
      <c r="Q120" s="183">
        <v>0.0015</v>
      </c>
      <c r="R120" s="183">
        <f>Q120*H120</f>
        <v>0.0073215000000000008</v>
      </c>
      <c r="S120" s="183">
        <v>0</v>
      </c>
      <c r="T120" s="184">
        <f>S120*H120</f>
        <v>0</v>
      </c>
      <c r="AR120" s="17" t="s">
        <v>206</v>
      </c>
      <c r="AT120" s="17" t="s">
        <v>202</v>
      </c>
      <c r="AU120" s="17" t="s">
        <v>84</v>
      </c>
      <c r="AY120" s="17" t="s">
        <v>166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84</v>
      </c>
      <c r="BK120" s="185">
        <f>ROUND(I120*H120,2)</f>
        <v>0</v>
      </c>
      <c r="BL120" s="17" t="s">
        <v>174</v>
      </c>
      <c r="BM120" s="17" t="s">
        <v>1442</v>
      </c>
    </row>
    <row r="121" s="12" customFormat="1">
      <c r="B121" s="186"/>
      <c r="D121" s="187" t="s">
        <v>176</v>
      </c>
      <c r="F121" s="189" t="s">
        <v>1443</v>
      </c>
      <c r="H121" s="190">
        <v>4.8810000000000002</v>
      </c>
      <c r="I121" s="191"/>
      <c r="L121" s="186"/>
      <c r="M121" s="192"/>
      <c r="N121" s="193"/>
      <c r="O121" s="193"/>
      <c r="P121" s="193"/>
      <c r="Q121" s="193"/>
      <c r="R121" s="193"/>
      <c r="S121" s="193"/>
      <c r="T121" s="194"/>
      <c r="AT121" s="188" t="s">
        <v>176</v>
      </c>
      <c r="AU121" s="188" t="s">
        <v>84</v>
      </c>
      <c r="AV121" s="12" t="s">
        <v>84</v>
      </c>
      <c r="AW121" s="12" t="s">
        <v>4</v>
      </c>
      <c r="AX121" s="12" t="s">
        <v>80</v>
      </c>
      <c r="AY121" s="188" t="s">
        <v>166</v>
      </c>
    </row>
    <row r="122" s="1" customFormat="1" ht="22.5" customHeight="1">
      <c r="B122" s="173"/>
      <c r="C122" s="174" t="s">
        <v>219</v>
      </c>
      <c r="D122" s="174" t="s">
        <v>169</v>
      </c>
      <c r="E122" s="175" t="s">
        <v>786</v>
      </c>
      <c r="F122" s="176" t="s">
        <v>787</v>
      </c>
      <c r="G122" s="177" t="s">
        <v>172</v>
      </c>
      <c r="H122" s="178">
        <v>50.780000000000001</v>
      </c>
      <c r="I122" s="179"/>
      <c r="J122" s="180">
        <f>ROUND(I122*H122,2)</f>
        <v>0</v>
      </c>
      <c r="K122" s="176" t="s">
        <v>173</v>
      </c>
      <c r="L122" s="35"/>
      <c r="M122" s="181" t="s">
        <v>3</v>
      </c>
      <c r="N122" s="182" t="s">
        <v>45</v>
      </c>
      <c r="O122" s="65"/>
      <c r="P122" s="183">
        <f>O122*H122</f>
        <v>0</v>
      </c>
      <c r="Q122" s="183">
        <v>0.0083199999999999993</v>
      </c>
      <c r="R122" s="183">
        <f>Q122*H122</f>
        <v>0.42248959999999997</v>
      </c>
      <c r="S122" s="183">
        <v>0</v>
      </c>
      <c r="T122" s="184">
        <f>S122*H122</f>
        <v>0</v>
      </c>
      <c r="AR122" s="17" t="s">
        <v>174</v>
      </c>
      <c r="AT122" s="17" t="s">
        <v>169</v>
      </c>
      <c r="AU122" s="17" t="s">
        <v>84</v>
      </c>
      <c r="AY122" s="17" t="s">
        <v>166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84</v>
      </c>
      <c r="BK122" s="185">
        <f>ROUND(I122*H122,2)</f>
        <v>0</v>
      </c>
      <c r="BL122" s="17" t="s">
        <v>174</v>
      </c>
      <c r="BM122" s="17" t="s">
        <v>1444</v>
      </c>
    </row>
    <row r="123" s="12" customFormat="1">
      <c r="B123" s="186"/>
      <c r="D123" s="187" t="s">
        <v>176</v>
      </c>
      <c r="E123" s="188" t="s">
        <v>3</v>
      </c>
      <c r="F123" s="189" t="s">
        <v>1445</v>
      </c>
      <c r="H123" s="190">
        <v>37.579999999999998</v>
      </c>
      <c r="I123" s="191"/>
      <c r="L123" s="186"/>
      <c r="M123" s="192"/>
      <c r="N123" s="193"/>
      <c r="O123" s="193"/>
      <c r="P123" s="193"/>
      <c r="Q123" s="193"/>
      <c r="R123" s="193"/>
      <c r="S123" s="193"/>
      <c r="T123" s="194"/>
      <c r="AT123" s="188" t="s">
        <v>176</v>
      </c>
      <c r="AU123" s="188" t="s">
        <v>84</v>
      </c>
      <c r="AV123" s="12" t="s">
        <v>84</v>
      </c>
      <c r="AW123" s="12" t="s">
        <v>35</v>
      </c>
      <c r="AX123" s="12" t="s">
        <v>73</v>
      </c>
      <c r="AY123" s="188" t="s">
        <v>166</v>
      </c>
    </row>
    <row r="124" s="12" customFormat="1">
      <c r="B124" s="186"/>
      <c r="D124" s="187" t="s">
        <v>176</v>
      </c>
      <c r="E124" s="188" t="s">
        <v>3</v>
      </c>
      <c r="F124" s="189" t="s">
        <v>1446</v>
      </c>
      <c r="H124" s="190">
        <v>13.199999999999999</v>
      </c>
      <c r="I124" s="191"/>
      <c r="L124" s="186"/>
      <c r="M124" s="192"/>
      <c r="N124" s="193"/>
      <c r="O124" s="193"/>
      <c r="P124" s="193"/>
      <c r="Q124" s="193"/>
      <c r="R124" s="193"/>
      <c r="S124" s="193"/>
      <c r="T124" s="194"/>
      <c r="AT124" s="188" t="s">
        <v>176</v>
      </c>
      <c r="AU124" s="188" t="s">
        <v>84</v>
      </c>
      <c r="AV124" s="12" t="s">
        <v>84</v>
      </c>
      <c r="AW124" s="12" t="s">
        <v>35</v>
      </c>
      <c r="AX124" s="12" t="s">
        <v>73</v>
      </c>
      <c r="AY124" s="188" t="s">
        <v>166</v>
      </c>
    </row>
    <row r="125" s="13" customFormat="1">
      <c r="B125" s="195"/>
      <c r="D125" s="187" t="s">
        <v>176</v>
      </c>
      <c r="E125" s="196" t="s">
        <v>3</v>
      </c>
      <c r="F125" s="197" t="s">
        <v>188</v>
      </c>
      <c r="H125" s="198">
        <v>50.780000000000001</v>
      </c>
      <c r="I125" s="199"/>
      <c r="L125" s="195"/>
      <c r="M125" s="200"/>
      <c r="N125" s="201"/>
      <c r="O125" s="201"/>
      <c r="P125" s="201"/>
      <c r="Q125" s="201"/>
      <c r="R125" s="201"/>
      <c r="S125" s="201"/>
      <c r="T125" s="202"/>
      <c r="AT125" s="196" t="s">
        <v>176</v>
      </c>
      <c r="AU125" s="196" t="s">
        <v>84</v>
      </c>
      <c r="AV125" s="13" t="s">
        <v>174</v>
      </c>
      <c r="AW125" s="13" t="s">
        <v>35</v>
      </c>
      <c r="AX125" s="13" t="s">
        <v>80</v>
      </c>
      <c r="AY125" s="196" t="s">
        <v>166</v>
      </c>
    </row>
    <row r="126" s="1" customFormat="1" ht="16.5" customHeight="1">
      <c r="B126" s="173"/>
      <c r="C126" s="203" t="s">
        <v>225</v>
      </c>
      <c r="D126" s="203" t="s">
        <v>202</v>
      </c>
      <c r="E126" s="204" t="s">
        <v>790</v>
      </c>
      <c r="F126" s="205" t="s">
        <v>791</v>
      </c>
      <c r="G126" s="206" t="s">
        <v>172</v>
      </c>
      <c r="H126" s="207">
        <v>51.795999999999999</v>
      </c>
      <c r="I126" s="208"/>
      <c r="J126" s="209">
        <f>ROUND(I126*H126,2)</f>
        <v>0</v>
      </c>
      <c r="K126" s="205" t="s">
        <v>173</v>
      </c>
      <c r="L126" s="210"/>
      <c r="M126" s="211" t="s">
        <v>3</v>
      </c>
      <c r="N126" s="212" t="s">
        <v>45</v>
      </c>
      <c r="O126" s="65"/>
      <c r="P126" s="183">
        <f>O126*H126</f>
        <v>0</v>
      </c>
      <c r="Q126" s="183">
        <v>0.0023</v>
      </c>
      <c r="R126" s="183">
        <f>Q126*H126</f>
        <v>0.1191308</v>
      </c>
      <c r="S126" s="183">
        <v>0</v>
      </c>
      <c r="T126" s="184">
        <f>S126*H126</f>
        <v>0</v>
      </c>
      <c r="AR126" s="17" t="s">
        <v>206</v>
      </c>
      <c r="AT126" s="17" t="s">
        <v>202</v>
      </c>
      <c r="AU126" s="17" t="s">
        <v>84</v>
      </c>
      <c r="AY126" s="17" t="s">
        <v>166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7" t="s">
        <v>84</v>
      </c>
      <c r="BK126" s="185">
        <f>ROUND(I126*H126,2)</f>
        <v>0</v>
      </c>
      <c r="BL126" s="17" t="s">
        <v>174</v>
      </c>
      <c r="BM126" s="17" t="s">
        <v>1447</v>
      </c>
    </row>
    <row r="127" s="12" customFormat="1">
      <c r="B127" s="186"/>
      <c r="D127" s="187" t="s">
        <v>176</v>
      </c>
      <c r="F127" s="189" t="s">
        <v>1448</v>
      </c>
      <c r="H127" s="190">
        <v>51.795999999999999</v>
      </c>
      <c r="I127" s="191"/>
      <c r="L127" s="186"/>
      <c r="M127" s="192"/>
      <c r="N127" s="193"/>
      <c r="O127" s="193"/>
      <c r="P127" s="193"/>
      <c r="Q127" s="193"/>
      <c r="R127" s="193"/>
      <c r="S127" s="193"/>
      <c r="T127" s="194"/>
      <c r="AT127" s="188" t="s">
        <v>176</v>
      </c>
      <c r="AU127" s="188" t="s">
        <v>84</v>
      </c>
      <c r="AV127" s="12" t="s">
        <v>84</v>
      </c>
      <c r="AW127" s="12" t="s">
        <v>4</v>
      </c>
      <c r="AX127" s="12" t="s">
        <v>80</v>
      </c>
      <c r="AY127" s="188" t="s">
        <v>166</v>
      </c>
    </row>
    <row r="128" s="1" customFormat="1" ht="16.5" customHeight="1">
      <c r="B128" s="173"/>
      <c r="C128" s="174" t="s">
        <v>230</v>
      </c>
      <c r="D128" s="174" t="s">
        <v>169</v>
      </c>
      <c r="E128" s="175" t="s">
        <v>794</v>
      </c>
      <c r="F128" s="176" t="s">
        <v>795</v>
      </c>
      <c r="G128" s="177" t="s">
        <v>172</v>
      </c>
      <c r="H128" s="178">
        <v>2.2189999999999999</v>
      </c>
      <c r="I128" s="179"/>
      <c r="J128" s="180">
        <f>ROUND(I128*H128,2)</f>
        <v>0</v>
      </c>
      <c r="K128" s="176" t="s">
        <v>173</v>
      </c>
      <c r="L128" s="35"/>
      <c r="M128" s="181" t="s">
        <v>3</v>
      </c>
      <c r="N128" s="182" t="s">
        <v>45</v>
      </c>
      <c r="O128" s="65"/>
      <c r="P128" s="183">
        <f>O128*H128</f>
        <v>0</v>
      </c>
      <c r="Q128" s="183">
        <v>0.0092499999999999995</v>
      </c>
      <c r="R128" s="183">
        <f>Q128*H128</f>
        <v>0.020525749999999999</v>
      </c>
      <c r="S128" s="183">
        <v>0</v>
      </c>
      <c r="T128" s="184">
        <f>S128*H128</f>
        <v>0</v>
      </c>
      <c r="AR128" s="17" t="s">
        <v>174</v>
      </c>
      <c r="AT128" s="17" t="s">
        <v>169</v>
      </c>
      <c r="AU128" s="17" t="s">
        <v>84</v>
      </c>
      <c r="AY128" s="17" t="s">
        <v>166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84</v>
      </c>
      <c r="BK128" s="185">
        <f>ROUND(I128*H128,2)</f>
        <v>0</v>
      </c>
      <c r="BL128" s="17" t="s">
        <v>174</v>
      </c>
      <c r="BM128" s="17" t="s">
        <v>1449</v>
      </c>
    </row>
    <row r="129" s="12" customFormat="1">
      <c r="B129" s="186"/>
      <c r="D129" s="187" t="s">
        <v>176</v>
      </c>
      <c r="E129" s="188" t="s">
        <v>3</v>
      </c>
      <c r="F129" s="189" t="s">
        <v>1450</v>
      </c>
      <c r="H129" s="190">
        <v>2.2189999999999999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88" t="s">
        <v>176</v>
      </c>
      <c r="AU129" s="188" t="s">
        <v>84</v>
      </c>
      <c r="AV129" s="12" t="s">
        <v>84</v>
      </c>
      <c r="AW129" s="12" t="s">
        <v>35</v>
      </c>
      <c r="AX129" s="12" t="s">
        <v>80</v>
      </c>
      <c r="AY129" s="188" t="s">
        <v>166</v>
      </c>
    </row>
    <row r="130" s="1" customFormat="1" ht="16.5" customHeight="1">
      <c r="B130" s="173"/>
      <c r="C130" s="203" t="s">
        <v>235</v>
      </c>
      <c r="D130" s="203" t="s">
        <v>202</v>
      </c>
      <c r="E130" s="204" t="s">
        <v>798</v>
      </c>
      <c r="F130" s="205" t="s">
        <v>799</v>
      </c>
      <c r="G130" s="206" t="s">
        <v>172</v>
      </c>
      <c r="H130" s="207">
        <v>16.870999999999999</v>
      </c>
      <c r="I130" s="208"/>
      <c r="J130" s="209">
        <f>ROUND(I130*H130,2)</f>
        <v>0</v>
      </c>
      <c r="K130" s="205" t="s">
        <v>173</v>
      </c>
      <c r="L130" s="210"/>
      <c r="M130" s="211" t="s">
        <v>3</v>
      </c>
      <c r="N130" s="212" t="s">
        <v>45</v>
      </c>
      <c r="O130" s="65"/>
      <c r="P130" s="183">
        <f>O130*H130</f>
        <v>0</v>
      </c>
      <c r="Q130" s="183">
        <v>0.0048300000000000001</v>
      </c>
      <c r="R130" s="183">
        <f>Q130*H130</f>
        <v>0.081486929999999999</v>
      </c>
      <c r="S130" s="183">
        <v>0</v>
      </c>
      <c r="T130" s="184">
        <f>S130*H130</f>
        <v>0</v>
      </c>
      <c r="AR130" s="17" t="s">
        <v>206</v>
      </c>
      <c r="AT130" s="17" t="s">
        <v>202</v>
      </c>
      <c r="AU130" s="17" t="s">
        <v>84</v>
      </c>
      <c r="AY130" s="17" t="s">
        <v>166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84</v>
      </c>
      <c r="BK130" s="185">
        <f>ROUND(I130*H130,2)</f>
        <v>0</v>
      </c>
      <c r="BL130" s="17" t="s">
        <v>174</v>
      </c>
      <c r="BM130" s="17" t="s">
        <v>1451</v>
      </c>
    </row>
    <row r="131" s="12" customFormat="1">
      <c r="B131" s="186"/>
      <c r="D131" s="187" t="s">
        <v>176</v>
      </c>
      <c r="F131" s="189" t="s">
        <v>1452</v>
      </c>
      <c r="H131" s="190">
        <v>16.870999999999999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88" t="s">
        <v>176</v>
      </c>
      <c r="AU131" s="188" t="s">
        <v>84</v>
      </c>
      <c r="AV131" s="12" t="s">
        <v>84</v>
      </c>
      <c r="AW131" s="12" t="s">
        <v>4</v>
      </c>
      <c r="AX131" s="12" t="s">
        <v>80</v>
      </c>
      <c r="AY131" s="188" t="s">
        <v>166</v>
      </c>
    </row>
    <row r="132" s="1" customFormat="1" ht="16.5" customHeight="1">
      <c r="B132" s="173"/>
      <c r="C132" s="174" t="s">
        <v>239</v>
      </c>
      <c r="D132" s="174" t="s">
        <v>169</v>
      </c>
      <c r="E132" s="175" t="s">
        <v>803</v>
      </c>
      <c r="F132" s="176" t="s">
        <v>804</v>
      </c>
      <c r="G132" s="177" t="s">
        <v>200</v>
      </c>
      <c r="H132" s="178">
        <v>27.399999999999999</v>
      </c>
      <c r="I132" s="179"/>
      <c r="J132" s="180">
        <f>ROUND(I132*H132,2)</f>
        <v>0</v>
      </c>
      <c r="K132" s="176" t="s">
        <v>173</v>
      </c>
      <c r="L132" s="35"/>
      <c r="M132" s="181" t="s">
        <v>3</v>
      </c>
      <c r="N132" s="182" t="s">
        <v>45</v>
      </c>
      <c r="O132" s="65"/>
      <c r="P132" s="183">
        <f>O132*H132</f>
        <v>0</v>
      </c>
      <c r="Q132" s="183">
        <v>6.0000000000000002E-05</v>
      </c>
      <c r="R132" s="183">
        <f>Q132*H132</f>
        <v>0.0016440000000000001</v>
      </c>
      <c r="S132" s="183">
        <v>0</v>
      </c>
      <c r="T132" s="184">
        <f>S132*H132</f>
        <v>0</v>
      </c>
      <c r="AR132" s="17" t="s">
        <v>174</v>
      </c>
      <c r="AT132" s="17" t="s">
        <v>169</v>
      </c>
      <c r="AU132" s="17" t="s">
        <v>84</v>
      </c>
      <c r="AY132" s="17" t="s">
        <v>166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84</v>
      </c>
      <c r="BK132" s="185">
        <f>ROUND(I132*H132,2)</f>
        <v>0</v>
      </c>
      <c r="BL132" s="17" t="s">
        <v>174</v>
      </c>
      <c r="BM132" s="17" t="s">
        <v>1453</v>
      </c>
    </row>
    <row r="133" s="12" customFormat="1">
      <c r="B133" s="186"/>
      <c r="D133" s="187" t="s">
        <v>176</v>
      </c>
      <c r="E133" s="188" t="s">
        <v>3</v>
      </c>
      <c r="F133" s="189" t="s">
        <v>1454</v>
      </c>
      <c r="H133" s="190">
        <v>27.399999999999999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88" t="s">
        <v>176</v>
      </c>
      <c r="AU133" s="188" t="s">
        <v>84</v>
      </c>
      <c r="AV133" s="12" t="s">
        <v>84</v>
      </c>
      <c r="AW133" s="12" t="s">
        <v>35</v>
      </c>
      <c r="AX133" s="12" t="s">
        <v>80</v>
      </c>
      <c r="AY133" s="188" t="s">
        <v>166</v>
      </c>
    </row>
    <row r="134" s="1" customFormat="1" ht="16.5" customHeight="1">
      <c r="B134" s="173"/>
      <c r="C134" s="203" t="s">
        <v>248</v>
      </c>
      <c r="D134" s="203" t="s">
        <v>202</v>
      </c>
      <c r="E134" s="204" t="s">
        <v>807</v>
      </c>
      <c r="F134" s="205" t="s">
        <v>808</v>
      </c>
      <c r="G134" s="206" t="s">
        <v>200</v>
      </c>
      <c r="H134" s="207">
        <v>27.399999999999999</v>
      </c>
      <c r="I134" s="208"/>
      <c r="J134" s="209">
        <f>ROUND(I134*H134,2)</f>
        <v>0</v>
      </c>
      <c r="K134" s="205" t="s">
        <v>173</v>
      </c>
      <c r="L134" s="210"/>
      <c r="M134" s="211" t="s">
        <v>3</v>
      </c>
      <c r="N134" s="212" t="s">
        <v>45</v>
      </c>
      <c r="O134" s="65"/>
      <c r="P134" s="183">
        <f>O134*H134</f>
        <v>0</v>
      </c>
      <c r="Q134" s="183">
        <v>0.00032000000000000003</v>
      </c>
      <c r="R134" s="183">
        <f>Q134*H134</f>
        <v>0.0087679999999999998</v>
      </c>
      <c r="S134" s="183">
        <v>0</v>
      </c>
      <c r="T134" s="184">
        <f>S134*H134</f>
        <v>0</v>
      </c>
      <c r="AR134" s="17" t="s">
        <v>206</v>
      </c>
      <c r="AT134" s="17" t="s">
        <v>202</v>
      </c>
      <c r="AU134" s="17" t="s">
        <v>84</v>
      </c>
      <c r="AY134" s="17" t="s">
        <v>166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84</v>
      </c>
      <c r="BK134" s="185">
        <f>ROUND(I134*H134,2)</f>
        <v>0</v>
      </c>
      <c r="BL134" s="17" t="s">
        <v>174</v>
      </c>
      <c r="BM134" s="17" t="s">
        <v>1455</v>
      </c>
    </row>
    <row r="135" s="1" customFormat="1" ht="16.5" customHeight="1">
      <c r="B135" s="173"/>
      <c r="C135" s="174" t="s">
        <v>9</v>
      </c>
      <c r="D135" s="174" t="s">
        <v>169</v>
      </c>
      <c r="E135" s="175" t="s">
        <v>810</v>
      </c>
      <c r="F135" s="176" t="s">
        <v>811</v>
      </c>
      <c r="G135" s="177" t="s">
        <v>200</v>
      </c>
      <c r="H135" s="178">
        <v>32.799999999999997</v>
      </c>
      <c r="I135" s="179"/>
      <c r="J135" s="180">
        <f>ROUND(I135*H135,2)</f>
        <v>0</v>
      </c>
      <c r="K135" s="176" t="s">
        <v>173</v>
      </c>
      <c r="L135" s="35"/>
      <c r="M135" s="181" t="s">
        <v>3</v>
      </c>
      <c r="N135" s="182" t="s">
        <v>45</v>
      </c>
      <c r="O135" s="65"/>
      <c r="P135" s="183">
        <f>O135*H135</f>
        <v>0</v>
      </c>
      <c r="Q135" s="183">
        <v>0.00025000000000000001</v>
      </c>
      <c r="R135" s="183">
        <f>Q135*H135</f>
        <v>0.008199999999999999</v>
      </c>
      <c r="S135" s="183">
        <v>0</v>
      </c>
      <c r="T135" s="184">
        <f>S135*H135</f>
        <v>0</v>
      </c>
      <c r="AR135" s="17" t="s">
        <v>174</v>
      </c>
      <c r="AT135" s="17" t="s">
        <v>169</v>
      </c>
      <c r="AU135" s="17" t="s">
        <v>84</v>
      </c>
      <c r="AY135" s="17" t="s">
        <v>166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84</v>
      </c>
      <c r="BK135" s="185">
        <f>ROUND(I135*H135,2)</f>
        <v>0</v>
      </c>
      <c r="BL135" s="17" t="s">
        <v>174</v>
      </c>
      <c r="BM135" s="17" t="s">
        <v>1456</v>
      </c>
    </row>
    <row r="136" s="12" customFormat="1">
      <c r="B136" s="186"/>
      <c r="D136" s="187" t="s">
        <v>176</v>
      </c>
      <c r="E136" s="188" t="s">
        <v>3</v>
      </c>
      <c r="F136" s="189" t="s">
        <v>1457</v>
      </c>
      <c r="H136" s="190">
        <v>6.7999999999999998</v>
      </c>
      <c r="I136" s="191"/>
      <c r="L136" s="186"/>
      <c r="M136" s="192"/>
      <c r="N136" s="193"/>
      <c r="O136" s="193"/>
      <c r="P136" s="193"/>
      <c r="Q136" s="193"/>
      <c r="R136" s="193"/>
      <c r="S136" s="193"/>
      <c r="T136" s="194"/>
      <c r="AT136" s="188" t="s">
        <v>176</v>
      </c>
      <c r="AU136" s="188" t="s">
        <v>84</v>
      </c>
      <c r="AV136" s="12" t="s">
        <v>84</v>
      </c>
      <c r="AW136" s="12" t="s">
        <v>35</v>
      </c>
      <c r="AX136" s="12" t="s">
        <v>73</v>
      </c>
      <c r="AY136" s="188" t="s">
        <v>166</v>
      </c>
    </row>
    <row r="137" s="12" customFormat="1">
      <c r="B137" s="186"/>
      <c r="D137" s="187" t="s">
        <v>176</v>
      </c>
      <c r="E137" s="188" t="s">
        <v>3</v>
      </c>
      <c r="F137" s="189" t="s">
        <v>1458</v>
      </c>
      <c r="H137" s="190">
        <v>26</v>
      </c>
      <c r="I137" s="191"/>
      <c r="L137" s="186"/>
      <c r="M137" s="192"/>
      <c r="N137" s="193"/>
      <c r="O137" s="193"/>
      <c r="P137" s="193"/>
      <c r="Q137" s="193"/>
      <c r="R137" s="193"/>
      <c r="S137" s="193"/>
      <c r="T137" s="194"/>
      <c r="AT137" s="188" t="s">
        <v>176</v>
      </c>
      <c r="AU137" s="188" t="s">
        <v>84</v>
      </c>
      <c r="AV137" s="12" t="s">
        <v>84</v>
      </c>
      <c r="AW137" s="12" t="s">
        <v>35</v>
      </c>
      <c r="AX137" s="12" t="s">
        <v>73</v>
      </c>
      <c r="AY137" s="188" t="s">
        <v>166</v>
      </c>
    </row>
    <row r="138" s="13" customFormat="1">
      <c r="B138" s="195"/>
      <c r="D138" s="187" t="s">
        <v>176</v>
      </c>
      <c r="E138" s="196" t="s">
        <v>3</v>
      </c>
      <c r="F138" s="197" t="s">
        <v>188</v>
      </c>
      <c r="H138" s="198">
        <v>32.799999999999997</v>
      </c>
      <c r="I138" s="199"/>
      <c r="L138" s="195"/>
      <c r="M138" s="200"/>
      <c r="N138" s="201"/>
      <c r="O138" s="201"/>
      <c r="P138" s="201"/>
      <c r="Q138" s="201"/>
      <c r="R138" s="201"/>
      <c r="S138" s="201"/>
      <c r="T138" s="202"/>
      <c r="AT138" s="196" t="s">
        <v>176</v>
      </c>
      <c r="AU138" s="196" t="s">
        <v>84</v>
      </c>
      <c r="AV138" s="13" t="s">
        <v>174</v>
      </c>
      <c r="AW138" s="13" t="s">
        <v>35</v>
      </c>
      <c r="AX138" s="13" t="s">
        <v>80</v>
      </c>
      <c r="AY138" s="196" t="s">
        <v>166</v>
      </c>
    </row>
    <row r="139" s="1" customFormat="1" ht="16.5" customHeight="1">
      <c r="B139" s="173"/>
      <c r="C139" s="203" t="s">
        <v>184</v>
      </c>
      <c r="D139" s="203" t="s">
        <v>202</v>
      </c>
      <c r="E139" s="204" t="s">
        <v>815</v>
      </c>
      <c r="F139" s="205" t="s">
        <v>816</v>
      </c>
      <c r="G139" s="206" t="s">
        <v>200</v>
      </c>
      <c r="H139" s="207">
        <v>7.1399999999999997</v>
      </c>
      <c r="I139" s="208"/>
      <c r="J139" s="209">
        <f>ROUND(I139*H139,2)</f>
        <v>0</v>
      </c>
      <c r="K139" s="205" t="s">
        <v>173</v>
      </c>
      <c r="L139" s="210"/>
      <c r="M139" s="211" t="s">
        <v>3</v>
      </c>
      <c r="N139" s="212" t="s">
        <v>45</v>
      </c>
      <c r="O139" s="65"/>
      <c r="P139" s="183">
        <f>O139*H139</f>
        <v>0</v>
      </c>
      <c r="Q139" s="183">
        <v>0.00020000000000000001</v>
      </c>
      <c r="R139" s="183">
        <f>Q139*H139</f>
        <v>0.001428</v>
      </c>
      <c r="S139" s="183">
        <v>0</v>
      </c>
      <c r="T139" s="184">
        <f>S139*H139</f>
        <v>0</v>
      </c>
      <c r="AR139" s="17" t="s">
        <v>206</v>
      </c>
      <c r="AT139" s="17" t="s">
        <v>202</v>
      </c>
      <c r="AU139" s="17" t="s">
        <v>84</v>
      </c>
      <c r="AY139" s="17" t="s">
        <v>166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84</v>
      </c>
      <c r="BK139" s="185">
        <f>ROUND(I139*H139,2)</f>
        <v>0</v>
      </c>
      <c r="BL139" s="17" t="s">
        <v>174</v>
      </c>
      <c r="BM139" s="17" t="s">
        <v>1459</v>
      </c>
    </row>
    <row r="140" s="12" customFormat="1">
      <c r="B140" s="186"/>
      <c r="D140" s="187" t="s">
        <v>176</v>
      </c>
      <c r="F140" s="189" t="s">
        <v>1460</v>
      </c>
      <c r="H140" s="190">
        <v>7.1399999999999997</v>
      </c>
      <c r="I140" s="191"/>
      <c r="L140" s="186"/>
      <c r="M140" s="192"/>
      <c r="N140" s="193"/>
      <c r="O140" s="193"/>
      <c r="P140" s="193"/>
      <c r="Q140" s="193"/>
      <c r="R140" s="193"/>
      <c r="S140" s="193"/>
      <c r="T140" s="194"/>
      <c r="AT140" s="188" t="s">
        <v>176</v>
      </c>
      <c r="AU140" s="188" t="s">
        <v>84</v>
      </c>
      <c r="AV140" s="12" t="s">
        <v>84</v>
      </c>
      <c r="AW140" s="12" t="s">
        <v>4</v>
      </c>
      <c r="AX140" s="12" t="s">
        <v>80</v>
      </c>
      <c r="AY140" s="188" t="s">
        <v>166</v>
      </c>
    </row>
    <row r="141" s="1" customFormat="1" ht="16.5" customHeight="1">
      <c r="B141" s="173"/>
      <c r="C141" s="203" t="s">
        <v>261</v>
      </c>
      <c r="D141" s="203" t="s">
        <v>202</v>
      </c>
      <c r="E141" s="204" t="s">
        <v>819</v>
      </c>
      <c r="F141" s="205" t="s">
        <v>820</v>
      </c>
      <c r="G141" s="206" t="s">
        <v>200</v>
      </c>
      <c r="H141" s="207">
        <v>26</v>
      </c>
      <c r="I141" s="208"/>
      <c r="J141" s="209">
        <f>ROUND(I141*H141,2)</f>
        <v>0</v>
      </c>
      <c r="K141" s="205" t="s">
        <v>173</v>
      </c>
      <c r="L141" s="210"/>
      <c r="M141" s="211" t="s">
        <v>3</v>
      </c>
      <c r="N141" s="212" t="s">
        <v>45</v>
      </c>
      <c r="O141" s="65"/>
      <c r="P141" s="183">
        <f>O141*H141</f>
        <v>0</v>
      </c>
      <c r="Q141" s="183">
        <v>4.0000000000000003E-05</v>
      </c>
      <c r="R141" s="183">
        <f>Q141*H141</f>
        <v>0.0010400000000000001</v>
      </c>
      <c r="S141" s="183">
        <v>0</v>
      </c>
      <c r="T141" s="184">
        <f>S141*H141</f>
        <v>0</v>
      </c>
      <c r="AR141" s="17" t="s">
        <v>206</v>
      </c>
      <c r="AT141" s="17" t="s">
        <v>202</v>
      </c>
      <c r="AU141" s="17" t="s">
        <v>84</v>
      </c>
      <c r="AY141" s="17" t="s">
        <v>166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84</v>
      </c>
      <c r="BK141" s="185">
        <f>ROUND(I141*H141,2)</f>
        <v>0</v>
      </c>
      <c r="BL141" s="17" t="s">
        <v>174</v>
      </c>
      <c r="BM141" s="17" t="s">
        <v>1461</v>
      </c>
    </row>
    <row r="142" s="12" customFormat="1">
      <c r="B142" s="186"/>
      <c r="D142" s="187" t="s">
        <v>176</v>
      </c>
      <c r="E142" s="188" t="s">
        <v>3</v>
      </c>
      <c r="F142" s="189" t="s">
        <v>307</v>
      </c>
      <c r="H142" s="190">
        <v>26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88" t="s">
        <v>176</v>
      </c>
      <c r="AU142" s="188" t="s">
        <v>84</v>
      </c>
      <c r="AV142" s="12" t="s">
        <v>84</v>
      </c>
      <c r="AW142" s="12" t="s">
        <v>35</v>
      </c>
      <c r="AX142" s="12" t="s">
        <v>80</v>
      </c>
      <c r="AY142" s="188" t="s">
        <v>166</v>
      </c>
    </row>
    <row r="143" s="1" customFormat="1" ht="16.5" customHeight="1">
      <c r="B143" s="173"/>
      <c r="C143" s="174" t="s">
        <v>823</v>
      </c>
      <c r="D143" s="174" t="s">
        <v>169</v>
      </c>
      <c r="E143" s="175" t="s">
        <v>824</v>
      </c>
      <c r="F143" s="176" t="s">
        <v>825</v>
      </c>
      <c r="G143" s="177" t="s">
        <v>172</v>
      </c>
      <c r="H143" s="178">
        <v>57.348999999999997</v>
      </c>
      <c r="I143" s="179"/>
      <c r="J143" s="180">
        <f>ROUND(I143*H143,2)</f>
        <v>0</v>
      </c>
      <c r="K143" s="176" t="s">
        <v>173</v>
      </c>
      <c r="L143" s="35"/>
      <c r="M143" s="181" t="s">
        <v>3</v>
      </c>
      <c r="N143" s="182" t="s">
        <v>45</v>
      </c>
      <c r="O143" s="65"/>
      <c r="P143" s="183">
        <f>O143*H143</f>
        <v>0</v>
      </c>
      <c r="Q143" s="183">
        <v>0.00348</v>
      </c>
      <c r="R143" s="183">
        <f>Q143*H143</f>
        <v>0.19957451999999998</v>
      </c>
      <c r="S143" s="183">
        <v>0</v>
      </c>
      <c r="T143" s="184">
        <f>S143*H143</f>
        <v>0</v>
      </c>
      <c r="AR143" s="17" t="s">
        <v>174</v>
      </c>
      <c r="AT143" s="17" t="s">
        <v>169</v>
      </c>
      <c r="AU143" s="17" t="s">
        <v>84</v>
      </c>
      <c r="AY143" s="17" t="s">
        <v>166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84</v>
      </c>
      <c r="BK143" s="185">
        <f>ROUND(I143*H143,2)</f>
        <v>0</v>
      </c>
      <c r="BL143" s="17" t="s">
        <v>174</v>
      </c>
      <c r="BM143" s="17" t="s">
        <v>1462</v>
      </c>
    </row>
    <row r="144" s="12" customFormat="1">
      <c r="B144" s="186"/>
      <c r="D144" s="187" t="s">
        <v>176</v>
      </c>
      <c r="E144" s="188" t="s">
        <v>3</v>
      </c>
      <c r="F144" s="189" t="s">
        <v>1463</v>
      </c>
      <c r="H144" s="190">
        <v>57.348999999999997</v>
      </c>
      <c r="I144" s="191"/>
      <c r="L144" s="186"/>
      <c r="M144" s="192"/>
      <c r="N144" s="193"/>
      <c r="O144" s="193"/>
      <c r="P144" s="193"/>
      <c r="Q144" s="193"/>
      <c r="R144" s="193"/>
      <c r="S144" s="193"/>
      <c r="T144" s="194"/>
      <c r="AT144" s="188" t="s">
        <v>176</v>
      </c>
      <c r="AU144" s="188" t="s">
        <v>84</v>
      </c>
      <c r="AV144" s="12" t="s">
        <v>84</v>
      </c>
      <c r="AW144" s="12" t="s">
        <v>35</v>
      </c>
      <c r="AX144" s="12" t="s">
        <v>80</v>
      </c>
      <c r="AY144" s="188" t="s">
        <v>166</v>
      </c>
    </row>
    <row r="145" s="1" customFormat="1" ht="16.5" customHeight="1">
      <c r="B145" s="173"/>
      <c r="C145" s="174" t="s">
        <v>829</v>
      </c>
      <c r="D145" s="174" t="s">
        <v>169</v>
      </c>
      <c r="E145" s="175" t="s">
        <v>216</v>
      </c>
      <c r="F145" s="176" t="s">
        <v>217</v>
      </c>
      <c r="G145" s="177" t="s">
        <v>172</v>
      </c>
      <c r="H145" s="178">
        <v>11.199999999999999</v>
      </c>
      <c r="I145" s="179"/>
      <c r="J145" s="180">
        <f>ROUND(I145*H145,2)</f>
        <v>0</v>
      </c>
      <c r="K145" s="176" t="s">
        <v>3</v>
      </c>
      <c r="L145" s="35"/>
      <c r="M145" s="181" t="s">
        <v>3</v>
      </c>
      <c r="N145" s="182" t="s">
        <v>45</v>
      </c>
      <c r="O145" s="65"/>
      <c r="P145" s="183">
        <f>O145*H145</f>
        <v>0</v>
      </c>
      <c r="Q145" s="183">
        <v>0.025059999999999999</v>
      </c>
      <c r="R145" s="183">
        <f>Q145*H145</f>
        <v>0.28067199999999998</v>
      </c>
      <c r="S145" s="183">
        <v>0</v>
      </c>
      <c r="T145" s="184">
        <f>S145*H145</f>
        <v>0</v>
      </c>
      <c r="AR145" s="17" t="s">
        <v>174</v>
      </c>
      <c r="AT145" s="17" t="s">
        <v>169</v>
      </c>
      <c r="AU145" s="17" t="s">
        <v>84</v>
      </c>
      <c r="AY145" s="17" t="s">
        <v>166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84</v>
      </c>
      <c r="BK145" s="185">
        <f>ROUND(I145*H145,2)</f>
        <v>0</v>
      </c>
      <c r="BL145" s="17" t="s">
        <v>174</v>
      </c>
      <c r="BM145" s="17" t="s">
        <v>1464</v>
      </c>
    </row>
    <row r="146" s="12" customFormat="1">
      <c r="B146" s="186"/>
      <c r="D146" s="187" t="s">
        <v>176</v>
      </c>
      <c r="E146" s="188" t="s">
        <v>3</v>
      </c>
      <c r="F146" s="189" t="s">
        <v>1465</v>
      </c>
      <c r="H146" s="190">
        <v>11.199999999999999</v>
      </c>
      <c r="I146" s="191"/>
      <c r="L146" s="186"/>
      <c r="M146" s="192"/>
      <c r="N146" s="193"/>
      <c r="O146" s="193"/>
      <c r="P146" s="193"/>
      <c r="Q146" s="193"/>
      <c r="R146" s="193"/>
      <c r="S146" s="193"/>
      <c r="T146" s="194"/>
      <c r="AT146" s="188" t="s">
        <v>176</v>
      </c>
      <c r="AU146" s="188" t="s">
        <v>84</v>
      </c>
      <c r="AV146" s="12" t="s">
        <v>84</v>
      </c>
      <c r="AW146" s="12" t="s">
        <v>35</v>
      </c>
      <c r="AX146" s="12" t="s">
        <v>80</v>
      </c>
      <c r="AY146" s="188" t="s">
        <v>166</v>
      </c>
    </row>
    <row r="147" s="1" customFormat="1" ht="16.5" customHeight="1">
      <c r="B147" s="173"/>
      <c r="C147" s="174" t="s">
        <v>832</v>
      </c>
      <c r="D147" s="174" t="s">
        <v>169</v>
      </c>
      <c r="E147" s="175" t="s">
        <v>833</v>
      </c>
      <c r="F147" s="176" t="s">
        <v>834</v>
      </c>
      <c r="G147" s="177" t="s">
        <v>200</v>
      </c>
      <c r="H147" s="178">
        <v>13.699999999999999</v>
      </c>
      <c r="I147" s="179"/>
      <c r="J147" s="180">
        <f>ROUND(I147*H147,2)</f>
        <v>0</v>
      </c>
      <c r="K147" s="176" t="s">
        <v>3</v>
      </c>
      <c r="L147" s="35"/>
      <c r="M147" s="181" t="s">
        <v>3</v>
      </c>
      <c r="N147" s="182" t="s">
        <v>45</v>
      </c>
      <c r="O147" s="65"/>
      <c r="P147" s="183">
        <f>O147*H147</f>
        <v>0</v>
      </c>
      <c r="Q147" s="183">
        <v>9.0000000000000006E-05</v>
      </c>
      <c r="R147" s="183">
        <f>Q147*H147</f>
        <v>0.0012329999999999999</v>
      </c>
      <c r="S147" s="183">
        <v>0</v>
      </c>
      <c r="T147" s="184">
        <f>S147*H147</f>
        <v>0</v>
      </c>
      <c r="AR147" s="17" t="s">
        <v>174</v>
      </c>
      <c r="AT147" s="17" t="s">
        <v>169</v>
      </c>
      <c r="AU147" s="17" t="s">
        <v>84</v>
      </c>
      <c r="AY147" s="17" t="s">
        <v>166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84</v>
      </c>
      <c r="BK147" s="185">
        <f>ROUND(I147*H147,2)</f>
        <v>0</v>
      </c>
      <c r="BL147" s="17" t="s">
        <v>174</v>
      </c>
      <c r="BM147" s="17" t="s">
        <v>1466</v>
      </c>
    </row>
    <row r="148" s="12" customFormat="1">
      <c r="B148" s="186"/>
      <c r="D148" s="187" t="s">
        <v>176</v>
      </c>
      <c r="E148" s="188" t="s">
        <v>3</v>
      </c>
      <c r="F148" s="189" t="s">
        <v>1467</v>
      </c>
      <c r="H148" s="190">
        <v>13.699999999999999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88" t="s">
        <v>176</v>
      </c>
      <c r="AU148" s="188" t="s">
        <v>84</v>
      </c>
      <c r="AV148" s="12" t="s">
        <v>84</v>
      </c>
      <c r="AW148" s="12" t="s">
        <v>35</v>
      </c>
      <c r="AX148" s="12" t="s">
        <v>80</v>
      </c>
      <c r="AY148" s="188" t="s">
        <v>166</v>
      </c>
    </row>
    <row r="149" s="1" customFormat="1" ht="16.5" customHeight="1">
      <c r="B149" s="173"/>
      <c r="C149" s="174" t="s">
        <v>8</v>
      </c>
      <c r="D149" s="174" t="s">
        <v>169</v>
      </c>
      <c r="E149" s="175" t="s">
        <v>837</v>
      </c>
      <c r="F149" s="176" t="s">
        <v>838</v>
      </c>
      <c r="G149" s="177" t="s">
        <v>200</v>
      </c>
      <c r="H149" s="178">
        <v>27.399999999999999</v>
      </c>
      <c r="I149" s="179"/>
      <c r="J149" s="180">
        <f>ROUND(I149*H149,2)</f>
        <v>0</v>
      </c>
      <c r="K149" s="176" t="s">
        <v>3</v>
      </c>
      <c r="L149" s="35"/>
      <c r="M149" s="181" t="s">
        <v>3</v>
      </c>
      <c r="N149" s="182" t="s">
        <v>45</v>
      </c>
      <c r="O149" s="65"/>
      <c r="P149" s="183">
        <f>O149*H149</f>
        <v>0</v>
      </c>
      <c r="Q149" s="183">
        <v>9.0000000000000006E-05</v>
      </c>
      <c r="R149" s="183">
        <f>Q149*H149</f>
        <v>0.0024659999999999999</v>
      </c>
      <c r="S149" s="183">
        <v>0</v>
      </c>
      <c r="T149" s="184">
        <f>S149*H149</f>
        <v>0</v>
      </c>
      <c r="AR149" s="17" t="s">
        <v>174</v>
      </c>
      <c r="AT149" s="17" t="s">
        <v>169</v>
      </c>
      <c r="AU149" s="17" t="s">
        <v>84</v>
      </c>
      <c r="AY149" s="17" t="s">
        <v>166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84</v>
      </c>
      <c r="BK149" s="185">
        <f>ROUND(I149*H149,2)</f>
        <v>0</v>
      </c>
      <c r="BL149" s="17" t="s">
        <v>174</v>
      </c>
      <c r="BM149" s="17" t="s">
        <v>1468</v>
      </c>
    </row>
    <row r="150" s="12" customFormat="1">
      <c r="B150" s="186"/>
      <c r="D150" s="187" t="s">
        <v>176</v>
      </c>
      <c r="E150" s="188" t="s">
        <v>3</v>
      </c>
      <c r="F150" s="189" t="s">
        <v>1469</v>
      </c>
      <c r="H150" s="190">
        <v>27.399999999999999</v>
      </c>
      <c r="I150" s="191"/>
      <c r="L150" s="186"/>
      <c r="M150" s="192"/>
      <c r="N150" s="193"/>
      <c r="O150" s="193"/>
      <c r="P150" s="193"/>
      <c r="Q150" s="193"/>
      <c r="R150" s="193"/>
      <c r="S150" s="193"/>
      <c r="T150" s="194"/>
      <c r="AT150" s="188" t="s">
        <v>176</v>
      </c>
      <c r="AU150" s="188" t="s">
        <v>84</v>
      </c>
      <c r="AV150" s="12" t="s">
        <v>84</v>
      </c>
      <c r="AW150" s="12" t="s">
        <v>35</v>
      </c>
      <c r="AX150" s="12" t="s">
        <v>80</v>
      </c>
      <c r="AY150" s="188" t="s">
        <v>166</v>
      </c>
    </row>
    <row r="151" s="11" customFormat="1" ht="22.8" customHeight="1">
      <c r="B151" s="160"/>
      <c r="D151" s="161" t="s">
        <v>72</v>
      </c>
      <c r="E151" s="171" t="s">
        <v>219</v>
      </c>
      <c r="F151" s="171" t="s">
        <v>224</v>
      </c>
      <c r="I151" s="163"/>
      <c r="J151" s="172">
        <f>BK151</f>
        <v>0</v>
      </c>
      <c r="L151" s="160"/>
      <c r="M151" s="165"/>
      <c r="N151" s="166"/>
      <c r="O151" s="166"/>
      <c r="P151" s="167">
        <f>SUM(P152:P170)</f>
        <v>0</v>
      </c>
      <c r="Q151" s="166"/>
      <c r="R151" s="167">
        <f>SUM(R152:R170)</f>
        <v>0.32642399999999999</v>
      </c>
      <c r="S151" s="166"/>
      <c r="T151" s="168">
        <f>SUM(T152:T170)</f>
        <v>2.5512350000000001</v>
      </c>
      <c r="AR151" s="161" t="s">
        <v>80</v>
      </c>
      <c r="AT151" s="169" t="s">
        <v>72</v>
      </c>
      <c r="AU151" s="169" t="s">
        <v>80</v>
      </c>
      <c r="AY151" s="161" t="s">
        <v>166</v>
      </c>
      <c r="BK151" s="170">
        <f>SUM(BK152:BK170)</f>
        <v>0</v>
      </c>
    </row>
    <row r="152" s="1" customFormat="1" ht="22.5" customHeight="1">
      <c r="B152" s="173"/>
      <c r="C152" s="174" t="s">
        <v>284</v>
      </c>
      <c r="D152" s="174" t="s">
        <v>169</v>
      </c>
      <c r="E152" s="175" t="s">
        <v>226</v>
      </c>
      <c r="F152" s="176" t="s">
        <v>227</v>
      </c>
      <c r="G152" s="177" t="s">
        <v>172</v>
      </c>
      <c r="H152" s="178">
        <v>43.560000000000002</v>
      </c>
      <c r="I152" s="179"/>
      <c r="J152" s="180">
        <f>ROUND(I152*H152,2)</f>
        <v>0</v>
      </c>
      <c r="K152" s="176" t="s">
        <v>173</v>
      </c>
      <c r="L152" s="35"/>
      <c r="M152" s="181" t="s">
        <v>3</v>
      </c>
      <c r="N152" s="182" t="s">
        <v>45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AR152" s="17" t="s">
        <v>174</v>
      </c>
      <c r="AT152" s="17" t="s">
        <v>169</v>
      </c>
      <c r="AU152" s="17" t="s">
        <v>84</v>
      </c>
      <c r="AY152" s="17" t="s">
        <v>166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84</v>
      </c>
      <c r="BK152" s="185">
        <f>ROUND(I152*H152,2)</f>
        <v>0</v>
      </c>
      <c r="BL152" s="17" t="s">
        <v>174</v>
      </c>
      <c r="BM152" s="17" t="s">
        <v>1470</v>
      </c>
    </row>
    <row r="153" s="12" customFormat="1">
      <c r="B153" s="186"/>
      <c r="D153" s="187" t="s">
        <v>176</v>
      </c>
      <c r="E153" s="188" t="s">
        <v>3</v>
      </c>
      <c r="F153" s="189" t="s">
        <v>1471</v>
      </c>
      <c r="H153" s="190">
        <v>43.560000000000002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AT153" s="188" t="s">
        <v>176</v>
      </c>
      <c r="AU153" s="188" t="s">
        <v>84</v>
      </c>
      <c r="AV153" s="12" t="s">
        <v>84</v>
      </c>
      <c r="AW153" s="12" t="s">
        <v>35</v>
      </c>
      <c r="AX153" s="12" t="s">
        <v>80</v>
      </c>
      <c r="AY153" s="188" t="s">
        <v>166</v>
      </c>
    </row>
    <row r="154" s="1" customFormat="1" ht="22.5" customHeight="1">
      <c r="B154" s="173"/>
      <c r="C154" s="174" t="s">
        <v>293</v>
      </c>
      <c r="D154" s="174" t="s">
        <v>169</v>
      </c>
      <c r="E154" s="175" t="s">
        <v>231</v>
      </c>
      <c r="F154" s="176" t="s">
        <v>232</v>
      </c>
      <c r="G154" s="177" t="s">
        <v>172</v>
      </c>
      <c r="H154" s="178">
        <v>2613.5999999999999</v>
      </c>
      <c r="I154" s="179"/>
      <c r="J154" s="180">
        <f>ROUND(I154*H154,2)</f>
        <v>0</v>
      </c>
      <c r="K154" s="176" t="s">
        <v>173</v>
      </c>
      <c r="L154" s="35"/>
      <c r="M154" s="181" t="s">
        <v>3</v>
      </c>
      <c r="N154" s="182" t="s">
        <v>45</v>
      </c>
      <c r="O154" s="65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AR154" s="17" t="s">
        <v>174</v>
      </c>
      <c r="AT154" s="17" t="s">
        <v>169</v>
      </c>
      <c r="AU154" s="17" t="s">
        <v>84</v>
      </c>
      <c r="AY154" s="17" t="s">
        <v>166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84</v>
      </c>
      <c r="BK154" s="185">
        <f>ROUND(I154*H154,2)</f>
        <v>0</v>
      </c>
      <c r="BL154" s="17" t="s">
        <v>174</v>
      </c>
      <c r="BM154" s="17" t="s">
        <v>1472</v>
      </c>
    </row>
    <row r="155" s="12" customFormat="1">
      <c r="B155" s="186"/>
      <c r="D155" s="187" t="s">
        <v>176</v>
      </c>
      <c r="E155" s="188" t="s">
        <v>3</v>
      </c>
      <c r="F155" s="189" t="s">
        <v>1473</v>
      </c>
      <c r="H155" s="190">
        <v>2613.5999999999999</v>
      </c>
      <c r="I155" s="191"/>
      <c r="L155" s="186"/>
      <c r="M155" s="192"/>
      <c r="N155" s="193"/>
      <c r="O155" s="193"/>
      <c r="P155" s="193"/>
      <c r="Q155" s="193"/>
      <c r="R155" s="193"/>
      <c r="S155" s="193"/>
      <c r="T155" s="194"/>
      <c r="AT155" s="188" t="s">
        <v>176</v>
      </c>
      <c r="AU155" s="188" t="s">
        <v>84</v>
      </c>
      <c r="AV155" s="12" t="s">
        <v>84</v>
      </c>
      <c r="AW155" s="12" t="s">
        <v>35</v>
      </c>
      <c r="AX155" s="12" t="s">
        <v>80</v>
      </c>
      <c r="AY155" s="188" t="s">
        <v>166</v>
      </c>
    </row>
    <row r="156" s="1" customFormat="1" ht="22.5" customHeight="1">
      <c r="B156" s="173"/>
      <c r="C156" s="174" t="s">
        <v>298</v>
      </c>
      <c r="D156" s="174" t="s">
        <v>169</v>
      </c>
      <c r="E156" s="175" t="s">
        <v>236</v>
      </c>
      <c r="F156" s="176" t="s">
        <v>237</v>
      </c>
      <c r="G156" s="177" t="s">
        <v>172</v>
      </c>
      <c r="H156" s="178">
        <v>43.560000000000002</v>
      </c>
      <c r="I156" s="179"/>
      <c r="J156" s="180">
        <f>ROUND(I156*H156,2)</f>
        <v>0</v>
      </c>
      <c r="K156" s="176" t="s">
        <v>173</v>
      </c>
      <c r="L156" s="35"/>
      <c r="M156" s="181" t="s">
        <v>3</v>
      </c>
      <c r="N156" s="182" t="s">
        <v>45</v>
      </c>
      <c r="O156" s="65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AR156" s="17" t="s">
        <v>174</v>
      </c>
      <c r="AT156" s="17" t="s">
        <v>169</v>
      </c>
      <c r="AU156" s="17" t="s">
        <v>84</v>
      </c>
      <c r="AY156" s="17" t="s">
        <v>166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84</v>
      </c>
      <c r="BK156" s="185">
        <f>ROUND(I156*H156,2)</f>
        <v>0</v>
      </c>
      <c r="BL156" s="17" t="s">
        <v>174</v>
      </c>
      <c r="BM156" s="17" t="s">
        <v>1474</v>
      </c>
    </row>
    <row r="157" s="1" customFormat="1" ht="16.5" customHeight="1">
      <c r="B157" s="173"/>
      <c r="C157" s="174" t="s">
        <v>303</v>
      </c>
      <c r="D157" s="174" t="s">
        <v>169</v>
      </c>
      <c r="E157" s="175" t="s">
        <v>240</v>
      </c>
      <c r="F157" s="176" t="s">
        <v>241</v>
      </c>
      <c r="G157" s="177" t="s">
        <v>172</v>
      </c>
      <c r="H157" s="178">
        <v>9.5449999999999999</v>
      </c>
      <c r="I157" s="179"/>
      <c r="J157" s="180">
        <f>ROUND(I157*H157,2)</f>
        <v>0</v>
      </c>
      <c r="K157" s="176" t="s">
        <v>173</v>
      </c>
      <c r="L157" s="35"/>
      <c r="M157" s="181" t="s">
        <v>3</v>
      </c>
      <c r="N157" s="182" t="s">
        <v>45</v>
      </c>
      <c r="O157" s="65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AR157" s="17" t="s">
        <v>174</v>
      </c>
      <c r="AT157" s="17" t="s">
        <v>169</v>
      </c>
      <c r="AU157" s="17" t="s">
        <v>84</v>
      </c>
      <c r="AY157" s="17" t="s">
        <v>166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7" t="s">
        <v>84</v>
      </c>
      <c r="BK157" s="185">
        <f>ROUND(I157*H157,2)</f>
        <v>0</v>
      </c>
      <c r="BL157" s="17" t="s">
        <v>174</v>
      </c>
      <c r="BM157" s="17" t="s">
        <v>1475</v>
      </c>
    </row>
    <row r="158" s="12" customFormat="1">
      <c r="B158" s="186"/>
      <c r="D158" s="187" t="s">
        <v>176</v>
      </c>
      <c r="E158" s="188" t="s">
        <v>3</v>
      </c>
      <c r="F158" s="189" t="s">
        <v>1476</v>
      </c>
      <c r="H158" s="190">
        <v>9.5449999999999999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88" t="s">
        <v>176</v>
      </c>
      <c r="AU158" s="188" t="s">
        <v>84</v>
      </c>
      <c r="AV158" s="12" t="s">
        <v>84</v>
      </c>
      <c r="AW158" s="12" t="s">
        <v>35</v>
      </c>
      <c r="AX158" s="12" t="s">
        <v>80</v>
      </c>
      <c r="AY158" s="188" t="s">
        <v>166</v>
      </c>
    </row>
    <row r="159" s="1" customFormat="1" ht="16.5" customHeight="1">
      <c r="B159" s="173"/>
      <c r="C159" s="174" t="s">
        <v>307</v>
      </c>
      <c r="D159" s="174" t="s">
        <v>169</v>
      </c>
      <c r="E159" s="175" t="s">
        <v>253</v>
      </c>
      <c r="F159" s="176" t="s">
        <v>254</v>
      </c>
      <c r="G159" s="177" t="s">
        <v>255</v>
      </c>
      <c r="H159" s="178">
        <v>0.56000000000000005</v>
      </c>
      <c r="I159" s="179"/>
      <c r="J159" s="180">
        <f>ROUND(I159*H159,2)</f>
        <v>0</v>
      </c>
      <c r="K159" s="176" t="s">
        <v>173</v>
      </c>
      <c r="L159" s="35"/>
      <c r="M159" s="181" t="s">
        <v>3</v>
      </c>
      <c r="N159" s="182" t="s">
        <v>45</v>
      </c>
      <c r="O159" s="65"/>
      <c r="P159" s="183">
        <f>O159*H159</f>
        <v>0</v>
      </c>
      <c r="Q159" s="183">
        <v>0</v>
      </c>
      <c r="R159" s="183">
        <f>Q159*H159</f>
        <v>0</v>
      </c>
      <c r="S159" s="183">
        <v>2.2000000000000002</v>
      </c>
      <c r="T159" s="184">
        <f>S159*H159</f>
        <v>1.2320000000000002</v>
      </c>
      <c r="AR159" s="17" t="s">
        <v>174</v>
      </c>
      <c r="AT159" s="17" t="s">
        <v>169</v>
      </c>
      <c r="AU159" s="17" t="s">
        <v>84</v>
      </c>
      <c r="AY159" s="17" t="s">
        <v>166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7" t="s">
        <v>84</v>
      </c>
      <c r="BK159" s="185">
        <f>ROUND(I159*H159,2)</f>
        <v>0</v>
      </c>
      <c r="BL159" s="17" t="s">
        <v>174</v>
      </c>
      <c r="BM159" s="17" t="s">
        <v>1477</v>
      </c>
    </row>
    <row r="160" s="12" customFormat="1">
      <c r="B160" s="186"/>
      <c r="D160" s="187" t="s">
        <v>176</v>
      </c>
      <c r="E160" s="188" t="s">
        <v>3</v>
      </c>
      <c r="F160" s="189" t="s">
        <v>1478</v>
      </c>
      <c r="H160" s="190">
        <v>0.56000000000000005</v>
      </c>
      <c r="I160" s="191"/>
      <c r="L160" s="186"/>
      <c r="M160" s="192"/>
      <c r="N160" s="193"/>
      <c r="O160" s="193"/>
      <c r="P160" s="193"/>
      <c r="Q160" s="193"/>
      <c r="R160" s="193"/>
      <c r="S160" s="193"/>
      <c r="T160" s="194"/>
      <c r="AT160" s="188" t="s">
        <v>176</v>
      </c>
      <c r="AU160" s="188" t="s">
        <v>84</v>
      </c>
      <c r="AV160" s="12" t="s">
        <v>84</v>
      </c>
      <c r="AW160" s="12" t="s">
        <v>35</v>
      </c>
      <c r="AX160" s="12" t="s">
        <v>80</v>
      </c>
      <c r="AY160" s="188" t="s">
        <v>166</v>
      </c>
    </row>
    <row r="161" s="1" customFormat="1" ht="22.5" customHeight="1">
      <c r="B161" s="173"/>
      <c r="C161" s="174" t="s">
        <v>311</v>
      </c>
      <c r="D161" s="174" t="s">
        <v>169</v>
      </c>
      <c r="E161" s="175" t="s">
        <v>258</v>
      </c>
      <c r="F161" s="176" t="s">
        <v>259</v>
      </c>
      <c r="G161" s="177" t="s">
        <v>172</v>
      </c>
      <c r="H161" s="178">
        <v>11.199999999999999</v>
      </c>
      <c r="I161" s="179"/>
      <c r="J161" s="180">
        <f>ROUND(I161*H161,2)</f>
        <v>0</v>
      </c>
      <c r="K161" s="176" t="s">
        <v>173</v>
      </c>
      <c r="L161" s="35"/>
      <c r="M161" s="181" t="s">
        <v>3</v>
      </c>
      <c r="N161" s="182" t="s">
        <v>45</v>
      </c>
      <c r="O161" s="65"/>
      <c r="P161" s="183">
        <f>O161*H161</f>
        <v>0</v>
      </c>
      <c r="Q161" s="183">
        <v>0</v>
      </c>
      <c r="R161" s="183">
        <f>Q161*H161</f>
        <v>0</v>
      </c>
      <c r="S161" s="183">
        <v>0.035000000000000003</v>
      </c>
      <c r="T161" s="184">
        <f>S161*H161</f>
        <v>0.39200000000000002</v>
      </c>
      <c r="AR161" s="17" t="s">
        <v>174</v>
      </c>
      <c r="AT161" s="17" t="s">
        <v>169</v>
      </c>
      <c r="AU161" s="17" t="s">
        <v>84</v>
      </c>
      <c r="AY161" s="17" t="s">
        <v>166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7" t="s">
        <v>84</v>
      </c>
      <c r="BK161" s="185">
        <f>ROUND(I161*H161,2)</f>
        <v>0</v>
      </c>
      <c r="BL161" s="17" t="s">
        <v>174</v>
      </c>
      <c r="BM161" s="17" t="s">
        <v>1479</v>
      </c>
    </row>
    <row r="162" s="12" customFormat="1">
      <c r="B162" s="186"/>
      <c r="D162" s="187" t="s">
        <v>176</v>
      </c>
      <c r="E162" s="188" t="s">
        <v>3</v>
      </c>
      <c r="F162" s="189" t="s">
        <v>1465</v>
      </c>
      <c r="H162" s="190">
        <v>11.199999999999999</v>
      </c>
      <c r="I162" s="191"/>
      <c r="L162" s="186"/>
      <c r="M162" s="192"/>
      <c r="N162" s="193"/>
      <c r="O162" s="193"/>
      <c r="P162" s="193"/>
      <c r="Q162" s="193"/>
      <c r="R162" s="193"/>
      <c r="S162" s="193"/>
      <c r="T162" s="194"/>
      <c r="AT162" s="188" t="s">
        <v>176</v>
      </c>
      <c r="AU162" s="188" t="s">
        <v>84</v>
      </c>
      <c r="AV162" s="12" t="s">
        <v>84</v>
      </c>
      <c r="AW162" s="12" t="s">
        <v>35</v>
      </c>
      <c r="AX162" s="12" t="s">
        <v>80</v>
      </c>
      <c r="AY162" s="188" t="s">
        <v>166</v>
      </c>
    </row>
    <row r="163" s="1" customFormat="1" ht="16.5" customHeight="1">
      <c r="B163" s="173"/>
      <c r="C163" s="174" t="s">
        <v>318</v>
      </c>
      <c r="D163" s="174" t="s">
        <v>169</v>
      </c>
      <c r="E163" s="175" t="s">
        <v>262</v>
      </c>
      <c r="F163" s="176" t="s">
        <v>263</v>
      </c>
      <c r="G163" s="177" t="s">
        <v>172</v>
      </c>
      <c r="H163" s="178">
        <v>30.855</v>
      </c>
      <c r="I163" s="179"/>
      <c r="J163" s="180">
        <f>ROUND(I163*H163,2)</f>
        <v>0</v>
      </c>
      <c r="K163" s="176" t="s">
        <v>173</v>
      </c>
      <c r="L163" s="35"/>
      <c r="M163" s="181" t="s">
        <v>3</v>
      </c>
      <c r="N163" s="182" t="s">
        <v>45</v>
      </c>
      <c r="O163" s="65"/>
      <c r="P163" s="183">
        <f>O163*H163</f>
        <v>0</v>
      </c>
      <c r="Q163" s="183">
        <v>0</v>
      </c>
      <c r="R163" s="183">
        <f>Q163*H163</f>
        <v>0</v>
      </c>
      <c r="S163" s="183">
        <v>0.012999999999999999</v>
      </c>
      <c r="T163" s="184">
        <f>S163*H163</f>
        <v>0.401115</v>
      </c>
      <c r="AR163" s="17" t="s">
        <v>174</v>
      </c>
      <c r="AT163" s="17" t="s">
        <v>169</v>
      </c>
      <c r="AU163" s="17" t="s">
        <v>84</v>
      </c>
      <c r="AY163" s="17" t="s">
        <v>166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84</v>
      </c>
      <c r="BK163" s="185">
        <f>ROUND(I163*H163,2)</f>
        <v>0</v>
      </c>
      <c r="BL163" s="17" t="s">
        <v>174</v>
      </c>
      <c r="BM163" s="17" t="s">
        <v>1480</v>
      </c>
    </row>
    <row r="164" s="12" customFormat="1">
      <c r="B164" s="186"/>
      <c r="D164" s="187" t="s">
        <v>176</v>
      </c>
      <c r="E164" s="188" t="s">
        <v>3</v>
      </c>
      <c r="F164" s="189" t="s">
        <v>1481</v>
      </c>
      <c r="H164" s="190">
        <v>2.2189999999999999</v>
      </c>
      <c r="I164" s="191"/>
      <c r="L164" s="186"/>
      <c r="M164" s="192"/>
      <c r="N164" s="193"/>
      <c r="O164" s="193"/>
      <c r="P164" s="193"/>
      <c r="Q164" s="193"/>
      <c r="R164" s="193"/>
      <c r="S164" s="193"/>
      <c r="T164" s="194"/>
      <c r="AT164" s="188" t="s">
        <v>176</v>
      </c>
      <c r="AU164" s="188" t="s">
        <v>84</v>
      </c>
      <c r="AV164" s="12" t="s">
        <v>84</v>
      </c>
      <c r="AW164" s="12" t="s">
        <v>35</v>
      </c>
      <c r="AX164" s="12" t="s">
        <v>73</v>
      </c>
      <c r="AY164" s="188" t="s">
        <v>166</v>
      </c>
    </row>
    <row r="165" s="12" customFormat="1">
      <c r="B165" s="186"/>
      <c r="D165" s="187" t="s">
        <v>176</v>
      </c>
      <c r="E165" s="188" t="s">
        <v>3</v>
      </c>
      <c r="F165" s="189" t="s">
        <v>1482</v>
      </c>
      <c r="H165" s="190">
        <v>14.318</v>
      </c>
      <c r="I165" s="191"/>
      <c r="L165" s="186"/>
      <c r="M165" s="192"/>
      <c r="N165" s="193"/>
      <c r="O165" s="193"/>
      <c r="P165" s="193"/>
      <c r="Q165" s="193"/>
      <c r="R165" s="193"/>
      <c r="S165" s="193"/>
      <c r="T165" s="194"/>
      <c r="AT165" s="188" t="s">
        <v>176</v>
      </c>
      <c r="AU165" s="188" t="s">
        <v>84</v>
      </c>
      <c r="AV165" s="12" t="s">
        <v>84</v>
      </c>
      <c r="AW165" s="12" t="s">
        <v>35</v>
      </c>
      <c r="AX165" s="12" t="s">
        <v>73</v>
      </c>
      <c r="AY165" s="188" t="s">
        <v>166</v>
      </c>
    </row>
    <row r="166" s="12" customFormat="1">
      <c r="B166" s="186"/>
      <c r="D166" s="187" t="s">
        <v>176</v>
      </c>
      <c r="E166" s="188" t="s">
        <v>3</v>
      </c>
      <c r="F166" s="189" t="s">
        <v>1483</v>
      </c>
      <c r="H166" s="190">
        <v>14.318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88" t="s">
        <v>176</v>
      </c>
      <c r="AU166" s="188" t="s">
        <v>84</v>
      </c>
      <c r="AV166" s="12" t="s">
        <v>84</v>
      </c>
      <c r="AW166" s="12" t="s">
        <v>35</v>
      </c>
      <c r="AX166" s="12" t="s">
        <v>73</v>
      </c>
      <c r="AY166" s="188" t="s">
        <v>166</v>
      </c>
    </row>
    <row r="167" s="13" customFormat="1">
      <c r="B167" s="195"/>
      <c r="D167" s="187" t="s">
        <v>176</v>
      </c>
      <c r="E167" s="196" t="s">
        <v>3</v>
      </c>
      <c r="F167" s="197" t="s">
        <v>188</v>
      </c>
      <c r="H167" s="198">
        <v>30.854999999999997</v>
      </c>
      <c r="I167" s="199"/>
      <c r="L167" s="195"/>
      <c r="M167" s="200"/>
      <c r="N167" s="201"/>
      <c r="O167" s="201"/>
      <c r="P167" s="201"/>
      <c r="Q167" s="201"/>
      <c r="R167" s="201"/>
      <c r="S167" s="201"/>
      <c r="T167" s="202"/>
      <c r="AT167" s="196" t="s">
        <v>176</v>
      </c>
      <c r="AU167" s="196" t="s">
        <v>84</v>
      </c>
      <c r="AV167" s="13" t="s">
        <v>174</v>
      </c>
      <c r="AW167" s="13" t="s">
        <v>35</v>
      </c>
      <c r="AX167" s="13" t="s">
        <v>80</v>
      </c>
      <c r="AY167" s="196" t="s">
        <v>166</v>
      </c>
    </row>
    <row r="168" s="1" customFormat="1" ht="22.5" customHeight="1">
      <c r="B168" s="173"/>
      <c r="C168" s="174" t="s">
        <v>326</v>
      </c>
      <c r="D168" s="174" t="s">
        <v>169</v>
      </c>
      <c r="E168" s="175" t="s">
        <v>854</v>
      </c>
      <c r="F168" s="176" t="s">
        <v>855</v>
      </c>
      <c r="G168" s="177" t="s">
        <v>172</v>
      </c>
      <c r="H168" s="178">
        <v>37.579999999999998</v>
      </c>
      <c r="I168" s="179"/>
      <c r="J168" s="180">
        <f>ROUND(I168*H168,2)</f>
        <v>0</v>
      </c>
      <c r="K168" s="176" t="s">
        <v>173</v>
      </c>
      <c r="L168" s="35"/>
      <c r="M168" s="181" t="s">
        <v>3</v>
      </c>
      <c r="N168" s="182" t="s">
        <v>45</v>
      </c>
      <c r="O168" s="65"/>
      <c r="P168" s="183">
        <f>O168*H168</f>
        <v>0</v>
      </c>
      <c r="Q168" s="183">
        <v>0</v>
      </c>
      <c r="R168" s="183">
        <f>Q168*H168</f>
        <v>0</v>
      </c>
      <c r="S168" s="183">
        <v>0.014</v>
      </c>
      <c r="T168" s="184">
        <f>S168*H168</f>
        <v>0.52612000000000003</v>
      </c>
      <c r="AR168" s="17" t="s">
        <v>174</v>
      </c>
      <c r="AT168" s="17" t="s">
        <v>169</v>
      </c>
      <c r="AU168" s="17" t="s">
        <v>84</v>
      </c>
      <c r="AY168" s="17" t="s">
        <v>166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7" t="s">
        <v>84</v>
      </c>
      <c r="BK168" s="185">
        <f>ROUND(I168*H168,2)</f>
        <v>0</v>
      </c>
      <c r="BL168" s="17" t="s">
        <v>174</v>
      </c>
      <c r="BM168" s="17" t="s">
        <v>1484</v>
      </c>
    </row>
    <row r="169" s="1" customFormat="1" ht="22.5" customHeight="1">
      <c r="B169" s="173"/>
      <c r="C169" s="174" t="s">
        <v>330</v>
      </c>
      <c r="D169" s="174" t="s">
        <v>169</v>
      </c>
      <c r="E169" s="175" t="s">
        <v>857</v>
      </c>
      <c r="F169" s="176" t="s">
        <v>1485</v>
      </c>
      <c r="G169" s="177" t="s">
        <v>172</v>
      </c>
      <c r="H169" s="178">
        <v>16.800000000000001</v>
      </c>
      <c r="I169" s="179"/>
      <c r="J169" s="180">
        <f>ROUND(I169*H169,2)</f>
        <v>0</v>
      </c>
      <c r="K169" s="176" t="s">
        <v>3</v>
      </c>
      <c r="L169" s="35"/>
      <c r="M169" s="181" t="s">
        <v>3</v>
      </c>
      <c r="N169" s="182" t="s">
        <v>45</v>
      </c>
      <c r="O169" s="65"/>
      <c r="P169" s="183">
        <f>O169*H169</f>
        <v>0</v>
      </c>
      <c r="Q169" s="183">
        <v>0.019429999999999999</v>
      </c>
      <c r="R169" s="183">
        <f>Q169*H169</f>
        <v>0.32642399999999999</v>
      </c>
      <c r="S169" s="183">
        <v>0</v>
      </c>
      <c r="T169" s="184">
        <f>S169*H169</f>
        <v>0</v>
      </c>
      <c r="AR169" s="17" t="s">
        <v>174</v>
      </c>
      <c r="AT169" s="17" t="s">
        <v>169</v>
      </c>
      <c r="AU169" s="17" t="s">
        <v>84</v>
      </c>
      <c r="AY169" s="17" t="s">
        <v>166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7" t="s">
        <v>84</v>
      </c>
      <c r="BK169" s="185">
        <f>ROUND(I169*H169,2)</f>
        <v>0</v>
      </c>
      <c r="BL169" s="17" t="s">
        <v>174</v>
      </c>
      <c r="BM169" s="17" t="s">
        <v>1486</v>
      </c>
    </row>
    <row r="170" s="12" customFormat="1">
      <c r="B170" s="186"/>
      <c r="D170" s="187" t="s">
        <v>176</v>
      </c>
      <c r="E170" s="188" t="s">
        <v>3</v>
      </c>
      <c r="F170" s="189" t="s">
        <v>1487</v>
      </c>
      <c r="H170" s="190">
        <v>16.800000000000001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88" t="s">
        <v>176</v>
      </c>
      <c r="AU170" s="188" t="s">
        <v>84</v>
      </c>
      <c r="AV170" s="12" t="s">
        <v>84</v>
      </c>
      <c r="AW170" s="12" t="s">
        <v>35</v>
      </c>
      <c r="AX170" s="12" t="s">
        <v>80</v>
      </c>
      <c r="AY170" s="188" t="s">
        <v>166</v>
      </c>
    </row>
    <row r="171" s="11" customFormat="1" ht="22.8" customHeight="1">
      <c r="B171" s="160"/>
      <c r="D171" s="161" t="s">
        <v>72</v>
      </c>
      <c r="E171" s="171" t="s">
        <v>291</v>
      </c>
      <c r="F171" s="171" t="s">
        <v>292</v>
      </c>
      <c r="I171" s="163"/>
      <c r="J171" s="172">
        <f>BK171</f>
        <v>0</v>
      </c>
      <c r="L171" s="160"/>
      <c r="M171" s="165"/>
      <c r="N171" s="166"/>
      <c r="O171" s="166"/>
      <c r="P171" s="167">
        <f>SUM(P172:P178)</f>
        <v>0</v>
      </c>
      <c r="Q171" s="166"/>
      <c r="R171" s="167">
        <f>SUM(R172:R178)</f>
        <v>0</v>
      </c>
      <c r="S171" s="166"/>
      <c r="T171" s="168">
        <f>SUM(T172:T178)</f>
        <v>0</v>
      </c>
      <c r="AR171" s="161" t="s">
        <v>80</v>
      </c>
      <c r="AT171" s="169" t="s">
        <v>72</v>
      </c>
      <c r="AU171" s="169" t="s">
        <v>80</v>
      </c>
      <c r="AY171" s="161" t="s">
        <v>166</v>
      </c>
      <c r="BK171" s="170">
        <f>SUM(BK172:BK178)</f>
        <v>0</v>
      </c>
    </row>
    <row r="172" s="1" customFormat="1" ht="16.5" customHeight="1">
      <c r="B172" s="173"/>
      <c r="C172" s="174" t="s">
        <v>337</v>
      </c>
      <c r="D172" s="174" t="s">
        <v>169</v>
      </c>
      <c r="E172" s="175" t="s">
        <v>294</v>
      </c>
      <c r="F172" s="176" t="s">
        <v>295</v>
      </c>
      <c r="G172" s="177" t="s">
        <v>296</v>
      </c>
      <c r="H172" s="178">
        <v>2.722</v>
      </c>
      <c r="I172" s="179"/>
      <c r="J172" s="180">
        <f>ROUND(I172*H172,2)</f>
        <v>0</v>
      </c>
      <c r="K172" s="176" t="s">
        <v>173</v>
      </c>
      <c r="L172" s="35"/>
      <c r="M172" s="181" t="s">
        <v>3</v>
      </c>
      <c r="N172" s="182" t="s">
        <v>45</v>
      </c>
      <c r="O172" s="65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AR172" s="17" t="s">
        <v>174</v>
      </c>
      <c r="AT172" s="17" t="s">
        <v>169</v>
      </c>
      <c r="AU172" s="17" t="s">
        <v>84</v>
      </c>
      <c r="AY172" s="17" t="s">
        <v>166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7" t="s">
        <v>84</v>
      </c>
      <c r="BK172" s="185">
        <f>ROUND(I172*H172,2)</f>
        <v>0</v>
      </c>
      <c r="BL172" s="17" t="s">
        <v>174</v>
      </c>
      <c r="BM172" s="17" t="s">
        <v>1488</v>
      </c>
    </row>
    <row r="173" s="1" customFormat="1" ht="22.5" customHeight="1">
      <c r="B173" s="173"/>
      <c r="C173" s="174" t="s">
        <v>334</v>
      </c>
      <c r="D173" s="174" t="s">
        <v>169</v>
      </c>
      <c r="E173" s="175" t="s">
        <v>299</v>
      </c>
      <c r="F173" s="176" t="s">
        <v>300</v>
      </c>
      <c r="G173" s="177" t="s">
        <v>296</v>
      </c>
      <c r="H173" s="178">
        <v>719.77999999999997</v>
      </c>
      <c r="I173" s="179"/>
      <c r="J173" s="180">
        <f>ROUND(I173*H173,2)</f>
        <v>0</v>
      </c>
      <c r="K173" s="176" t="s">
        <v>173</v>
      </c>
      <c r="L173" s="35"/>
      <c r="M173" s="181" t="s">
        <v>3</v>
      </c>
      <c r="N173" s="182" t="s">
        <v>45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AR173" s="17" t="s">
        <v>174</v>
      </c>
      <c r="AT173" s="17" t="s">
        <v>169</v>
      </c>
      <c r="AU173" s="17" t="s">
        <v>84</v>
      </c>
      <c r="AY173" s="17" t="s">
        <v>166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84</v>
      </c>
      <c r="BK173" s="185">
        <f>ROUND(I173*H173,2)</f>
        <v>0</v>
      </c>
      <c r="BL173" s="17" t="s">
        <v>174</v>
      </c>
      <c r="BM173" s="17" t="s">
        <v>1489</v>
      </c>
    </row>
    <row r="174" s="12" customFormat="1">
      <c r="B174" s="186"/>
      <c r="D174" s="187" t="s">
        <v>176</v>
      </c>
      <c r="E174" s="188" t="s">
        <v>3</v>
      </c>
      <c r="F174" s="189" t="s">
        <v>302</v>
      </c>
      <c r="H174" s="190">
        <v>719.77999999999997</v>
      </c>
      <c r="I174" s="191"/>
      <c r="L174" s="186"/>
      <c r="M174" s="192"/>
      <c r="N174" s="193"/>
      <c r="O174" s="193"/>
      <c r="P174" s="193"/>
      <c r="Q174" s="193"/>
      <c r="R174" s="193"/>
      <c r="S174" s="193"/>
      <c r="T174" s="194"/>
      <c r="AT174" s="188" t="s">
        <v>176</v>
      </c>
      <c r="AU174" s="188" t="s">
        <v>84</v>
      </c>
      <c r="AV174" s="12" t="s">
        <v>84</v>
      </c>
      <c r="AW174" s="12" t="s">
        <v>35</v>
      </c>
      <c r="AX174" s="12" t="s">
        <v>80</v>
      </c>
      <c r="AY174" s="188" t="s">
        <v>166</v>
      </c>
    </row>
    <row r="175" s="1" customFormat="1" ht="22.5" customHeight="1">
      <c r="B175" s="173"/>
      <c r="C175" s="174" t="s">
        <v>345</v>
      </c>
      <c r="D175" s="174" t="s">
        <v>169</v>
      </c>
      <c r="E175" s="175" t="s">
        <v>304</v>
      </c>
      <c r="F175" s="176" t="s">
        <v>305</v>
      </c>
      <c r="G175" s="177" t="s">
        <v>296</v>
      </c>
      <c r="H175" s="178">
        <v>4.5940000000000003</v>
      </c>
      <c r="I175" s="179"/>
      <c r="J175" s="180">
        <f>ROUND(I175*H175,2)</f>
        <v>0</v>
      </c>
      <c r="K175" s="176" t="s">
        <v>173</v>
      </c>
      <c r="L175" s="35"/>
      <c r="M175" s="181" t="s">
        <v>3</v>
      </c>
      <c r="N175" s="182" t="s">
        <v>45</v>
      </c>
      <c r="O175" s="65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AR175" s="17" t="s">
        <v>174</v>
      </c>
      <c r="AT175" s="17" t="s">
        <v>169</v>
      </c>
      <c r="AU175" s="17" t="s">
        <v>84</v>
      </c>
      <c r="AY175" s="17" t="s">
        <v>166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7" t="s">
        <v>84</v>
      </c>
      <c r="BK175" s="185">
        <f>ROUND(I175*H175,2)</f>
        <v>0</v>
      </c>
      <c r="BL175" s="17" t="s">
        <v>174</v>
      </c>
      <c r="BM175" s="17" t="s">
        <v>1490</v>
      </c>
    </row>
    <row r="176" s="1" customFormat="1" ht="22.5" customHeight="1">
      <c r="B176" s="173"/>
      <c r="C176" s="174" t="s">
        <v>349</v>
      </c>
      <c r="D176" s="174" t="s">
        <v>169</v>
      </c>
      <c r="E176" s="175" t="s">
        <v>308</v>
      </c>
      <c r="F176" s="176" t="s">
        <v>309</v>
      </c>
      <c r="G176" s="177" t="s">
        <v>296</v>
      </c>
      <c r="H176" s="178">
        <v>1.55</v>
      </c>
      <c r="I176" s="179"/>
      <c r="J176" s="180">
        <f>ROUND(I176*H176,2)</f>
        <v>0</v>
      </c>
      <c r="K176" s="176" t="s">
        <v>173</v>
      </c>
      <c r="L176" s="35"/>
      <c r="M176" s="181" t="s">
        <v>3</v>
      </c>
      <c r="N176" s="182" t="s">
        <v>45</v>
      </c>
      <c r="O176" s="65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AR176" s="17" t="s">
        <v>174</v>
      </c>
      <c r="AT176" s="17" t="s">
        <v>169</v>
      </c>
      <c r="AU176" s="17" t="s">
        <v>84</v>
      </c>
      <c r="AY176" s="17" t="s">
        <v>166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84</v>
      </c>
      <c r="BK176" s="185">
        <f>ROUND(I176*H176,2)</f>
        <v>0</v>
      </c>
      <c r="BL176" s="17" t="s">
        <v>174</v>
      </c>
      <c r="BM176" s="17" t="s">
        <v>1491</v>
      </c>
    </row>
    <row r="177" s="1" customFormat="1" ht="22.5" customHeight="1">
      <c r="B177" s="173"/>
      <c r="C177" s="174" t="s">
        <v>353</v>
      </c>
      <c r="D177" s="174" t="s">
        <v>169</v>
      </c>
      <c r="E177" s="175" t="s">
        <v>312</v>
      </c>
      <c r="F177" s="176" t="s">
        <v>313</v>
      </c>
      <c r="G177" s="177" t="s">
        <v>296</v>
      </c>
      <c r="H177" s="178">
        <v>29.844999999999999</v>
      </c>
      <c r="I177" s="179"/>
      <c r="J177" s="180">
        <f>ROUND(I177*H177,2)</f>
        <v>0</v>
      </c>
      <c r="K177" s="176" t="s">
        <v>173</v>
      </c>
      <c r="L177" s="35"/>
      <c r="M177" s="181" t="s">
        <v>3</v>
      </c>
      <c r="N177" s="182" t="s">
        <v>45</v>
      </c>
      <c r="O177" s="65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AR177" s="17" t="s">
        <v>174</v>
      </c>
      <c r="AT177" s="17" t="s">
        <v>169</v>
      </c>
      <c r="AU177" s="17" t="s">
        <v>84</v>
      </c>
      <c r="AY177" s="17" t="s">
        <v>166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7" t="s">
        <v>84</v>
      </c>
      <c r="BK177" s="185">
        <f>ROUND(I177*H177,2)</f>
        <v>0</v>
      </c>
      <c r="BL177" s="17" t="s">
        <v>174</v>
      </c>
      <c r="BM177" s="17" t="s">
        <v>1492</v>
      </c>
    </row>
    <row r="178" s="12" customFormat="1">
      <c r="B178" s="186"/>
      <c r="D178" s="187" t="s">
        <v>176</v>
      </c>
      <c r="E178" s="188" t="s">
        <v>3</v>
      </c>
      <c r="F178" s="189" t="s">
        <v>315</v>
      </c>
      <c r="H178" s="190">
        <v>29.844999999999999</v>
      </c>
      <c r="I178" s="191"/>
      <c r="L178" s="186"/>
      <c r="M178" s="192"/>
      <c r="N178" s="193"/>
      <c r="O178" s="193"/>
      <c r="P178" s="193"/>
      <c r="Q178" s="193"/>
      <c r="R178" s="193"/>
      <c r="S178" s="193"/>
      <c r="T178" s="194"/>
      <c r="AT178" s="188" t="s">
        <v>176</v>
      </c>
      <c r="AU178" s="188" t="s">
        <v>84</v>
      </c>
      <c r="AV178" s="12" t="s">
        <v>84</v>
      </c>
      <c r="AW178" s="12" t="s">
        <v>35</v>
      </c>
      <c r="AX178" s="12" t="s">
        <v>80</v>
      </c>
      <c r="AY178" s="188" t="s">
        <v>166</v>
      </c>
    </row>
    <row r="179" s="11" customFormat="1" ht="22.8" customHeight="1">
      <c r="B179" s="160"/>
      <c r="D179" s="161" t="s">
        <v>72</v>
      </c>
      <c r="E179" s="171" t="s">
        <v>316</v>
      </c>
      <c r="F179" s="171" t="s">
        <v>317</v>
      </c>
      <c r="I179" s="163"/>
      <c r="J179" s="172">
        <f>BK179</f>
        <v>0</v>
      </c>
      <c r="L179" s="160"/>
      <c r="M179" s="165"/>
      <c r="N179" s="166"/>
      <c r="O179" s="166"/>
      <c r="P179" s="167">
        <f>P180</f>
        <v>0</v>
      </c>
      <c r="Q179" s="166"/>
      <c r="R179" s="167">
        <f>R180</f>
        <v>0</v>
      </c>
      <c r="S179" s="166"/>
      <c r="T179" s="168">
        <f>T180</f>
        <v>0</v>
      </c>
      <c r="AR179" s="161" t="s">
        <v>80</v>
      </c>
      <c r="AT179" s="169" t="s">
        <v>72</v>
      </c>
      <c r="AU179" s="169" t="s">
        <v>80</v>
      </c>
      <c r="AY179" s="161" t="s">
        <v>166</v>
      </c>
      <c r="BK179" s="170">
        <f>BK180</f>
        <v>0</v>
      </c>
    </row>
    <row r="180" s="1" customFormat="1" ht="22.5" customHeight="1">
      <c r="B180" s="173"/>
      <c r="C180" s="174" t="s">
        <v>360</v>
      </c>
      <c r="D180" s="174" t="s">
        <v>169</v>
      </c>
      <c r="E180" s="175" t="s">
        <v>319</v>
      </c>
      <c r="F180" s="176" t="s">
        <v>320</v>
      </c>
      <c r="G180" s="177" t="s">
        <v>296</v>
      </c>
      <c r="H180" s="178">
        <v>3.0089999999999999</v>
      </c>
      <c r="I180" s="179"/>
      <c r="J180" s="180">
        <f>ROUND(I180*H180,2)</f>
        <v>0</v>
      </c>
      <c r="K180" s="176" t="s">
        <v>173</v>
      </c>
      <c r="L180" s="35"/>
      <c r="M180" s="181" t="s">
        <v>3</v>
      </c>
      <c r="N180" s="182" t="s">
        <v>45</v>
      </c>
      <c r="O180" s="65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AR180" s="17" t="s">
        <v>174</v>
      </c>
      <c r="AT180" s="17" t="s">
        <v>169</v>
      </c>
      <c r="AU180" s="17" t="s">
        <v>84</v>
      </c>
      <c r="AY180" s="17" t="s">
        <v>166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7" t="s">
        <v>84</v>
      </c>
      <c r="BK180" s="185">
        <f>ROUND(I180*H180,2)</f>
        <v>0</v>
      </c>
      <c r="BL180" s="17" t="s">
        <v>174</v>
      </c>
      <c r="BM180" s="17" t="s">
        <v>1493</v>
      </c>
    </row>
    <row r="181" s="11" customFormat="1" ht="25.92" customHeight="1">
      <c r="B181" s="160"/>
      <c r="D181" s="161" t="s">
        <v>72</v>
      </c>
      <c r="E181" s="162" t="s">
        <v>322</v>
      </c>
      <c r="F181" s="162" t="s">
        <v>323</v>
      </c>
      <c r="I181" s="163"/>
      <c r="J181" s="164">
        <f>BK181</f>
        <v>0</v>
      </c>
      <c r="L181" s="160"/>
      <c r="M181" s="165"/>
      <c r="N181" s="166"/>
      <c r="O181" s="166"/>
      <c r="P181" s="167">
        <f>P182+P196+P202+P212+P224+P231</f>
        <v>0</v>
      </c>
      <c r="Q181" s="166"/>
      <c r="R181" s="167">
        <f>R182+R196+R202+R212+R224+R231</f>
        <v>0.42236287999999994</v>
      </c>
      <c r="S181" s="166"/>
      <c r="T181" s="168">
        <f>T182+T196+T202+T212+T224+T231</f>
        <v>0.059403499999999998</v>
      </c>
      <c r="AR181" s="161" t="s">
        <v>84</v>
      </c>
      <c r="AT181" s="169" t="s">
        <v>72</v>
      </c>
      <c r="AU181" s="169" t="s">
        <v>73</v>
      </c>
      <c r="AY181" s="161" t="s">
        <v>166</v>
      </c>
      <c r="BK181" s="170">
        <f>BK182+BK196+BK202+BK212+BK224+BK231</f>
        <v>0</v>
      </c>
    </row>
    <row r="182" s="11" customFormat="1" ht="22.8" customHeight="1">
      <c r="B182" s="160"/>
      <c r="D182" s="161" t="s">
        <v>72</v>
      </c>
      <c r="E182" s="171" t="s">
        <v>324</v>
      </c>
      <c r="F182" s="171" t="s">
        <v>325</v>
      </c>
      <c r="I182" s="163"/>
      <c r="J182" s="172">
        <f>BK182</f>
        <v>0</v>
      </c>
      <c r="L182" s="160"/>
      <c r="M182" s="165"/>
      <c r="N182" s="166"/>
      <c r="O182" s="166"/>
      <c r="P182" s="167">
        <f>SUM(P183:P195)</f>
        <v>0</v>
      </c>
      <c r="Q182" s="166"/>
      <c r="R182" s="167">
        <f>SUM(R183:R195)</f>
        <v>0.066247680000000003</v>
      </c>
      <c r="S182" s="166"/>
      <c r="T182" s="168">
        <f>SUM(T183:T195)</f>
        <v>0</v>
      </c>
      <c r="AR182" s="161" t="s">
        <v>84</v>
      </c>
      <c r="AT182" s="169" t="s">
        <v>72</v>
      </c>
      <c r="AU182" s="169" t="s">
        <v>80</v>
      </c>
      <c r="AY182" s="161" t="s">
        <v>166</v>
      </c>
      <c r="BK182" s="170">
        <f>SUM(BK183:BK195)</f>
        <v>0</v>
      </c>
    </row>
    <row r="183" s="1" customFormat="1" ht="16.5" customHeight="1">
      <c r="B183" s="173"/>
      <c r="C183" s="174" t="s">
        <v>364</v>
      </c>
      <c r="D183" s="174" t="s">
        <v>169</v>
      </c>
      <c r="E183" s="175" t="s">
        <v>327</v>
      </c>
      <c r="F183" s="176" t="s">
        <v>328</v>
      </c>
      <c r="G183" s="177" t="s">
        <v>172</v>
      </c>
      <c r="H183" s="178">
        <v>10.875</v>
      </c>
      <c r="I183" s="179"/>
      <c r="J183" s="180">
        <f>ROUND(I183*H183,2)</f>
        <v>0</v>
      </c>
      <c r="K183" s="176" t="s">
        <v>173</v>
      </c>
      <c r="L183" s="35"/>
      <c r="M183" s="181" t="s">
        <v>3</v>
      </c>
      <c r="N183" s="182" t="s">
        <v>45</v>
      </c>
      <c r="O183" s="65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AR183" s="17" t="s">
        <v>184</v>
      </c>
      <c r="AT183" s="17" t="s">
        <v>169</v>
      </c>
      <c r="AU183" s="17" t="s">
        <v>84</v>
      </c>
      <c r="AY183" s="17" t="s">
        <v>166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84</v>
      </c>
      <c r="BK183" s="185">
        <f>ROUND(I183*H183,2)</f>
        <v>0</v>
      </c>
      <c r="BL183" s="17" t="s">
        <v>184</v>
      </c>
      <c r="BM183" s="17" t="s">
        <v>1494</v>
      </c>
    </row>
    <row r="184" s="12" customFormat="1">
      <c r="B184" s="186"/>
      <c r="D184" s="187" t="s">
        <v>176</v>
      </c>
      <c r="E184" s="188" t="s">
        <v>3</v>
      </c>
      <c r="F184" s="189" t="s">
        <v>1495</v>
      </c>
      <c r="H184" s="190">
        <v>10.875</v>
      </c>
      <c r="I184" s="191"/>
      <c r="L184" s="186"/>
      <c r="M184" s="192"/>
      <c r="N184" s="193"/>
      <c r="O184" s="193"/>
      <c r="P184" s="193"/>
      <c r="Q184" s="193"/>
      <c r="R184" s="193"/>
      <c r="S184" s="193"/>
      <c r="T184" s="194"/>
      <c r="AT184" s="188" t="s">
        <v>176</v>
      </c>
      <c r="AU184" s="188" t="s">
        <v>84</v>
      </c>
      <c r="AV184" s="12" t="s">
        <v>84</v>
      </c>
      <c r="AW184" s="12" t="s">
        <v>35</v>
      </c>
      <c r="AX184" s="12" t="s">
        <v>80</v>
      </c>
      <c r="AY184" s="188" t="s">
        <v>166</v>
      </c>
    </row>
    <row r="185" s="1" customFormat="1" ht="16.5" customHeight="1">
      <c r="B185" s="173"/>
      <c r="C185" s="203" t="s">
        <v>368</v>
      </c>
      <c r="D185" s="203" t="s">
        <v>202</v>
      </c>
      <c r="E185" s="204" t="s">
        <v>342</v>
      </c>
      <c r="F185" s="205" t="s">
        <v>332</v>
      </c>
      <c r="G185" s="206" t="s">
        <v>333</v>
      </c>
      <c r="H185" s="207">
        <v>16.312999999999999</v>
      </c>
      <c r="I185" s="208"/>
      <c r="J185" s="209">
        <f>ROUND(I185*H185,2)</f>
        <v>0</v>
      </c>
      <c r="K185" s="205" t="s">
        <v>173</v>
      </c>
      <c r="L185" s="210"/>
      <c r="M185" s="211" t="s">
        <v>3</v>
      </c>
      <c r="N185" s="212" t="s">
        <v>45</v>
      </c>
      <c r="O185" s="65"/>
      <c r="P185" s="183">
        <f>O185*H185</f>
        <v>0</v>
      </c>
      <c r="Q185" s="183">
        <v>0.001</v>
      </c>
      <c r="R185" s="183">
        <f>Q185*H185</f>
        <v>0.016312999999999998</v>
      </c>
      <c r="S185" s="183">
        <v>0</v>
      </c>
      <c r="T185" s="184">
        <f>S185*H185</f>
        <v>0</v>
      </c>
      <c r="AR185" s="17" t="s">
        <v>334</v>
      </c>
      <c r="AT185" s="17" t="s">
        <v>202</v>
      </c>
      <c r="AU185" s="17" t="s">
        <v>84</v>
      </c>
      <c r="AY185" s="17" t="s">
        <v>166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7" t="s">
        <v>84</v>
      </c>
      <c r="BK185" s="185">
        <f>ROUND(I185*H185,2)</f>
        <v>0</v>
      </c>
      <c r="BL185" s="17" t="s">
        <v>184</v>
      </c>
      <c r="BM185" s="17" t="s">
        <v>1496</v>
      </c>
    </row>
    <row r="186" s="12" customFormat="1">
      <c r="B186" s="186"/>
      <c r="D186" s="187" t="s">
        <v>176</v>
      </c>
      <c r="F186" s="189" t="s">
        <v>1497</v>
      </c>
      <c r="H186" s="190">
        <v>16.312999999999999</v>
      </c>
      <c r="I186" s="191"/>
      <c r="L186" s="186"/>
      <c r="M186" s="192"/>
      <c r="N186" s="193"/>
      <c r="O186" s="193"/>
      <c r="P186" s="193"/>
      <c r="Q186" s="193"/>
      <c r="R186" s="193"/>
      <c r="S186" s="193"/>
      <c r="T186" s="194"/>
      <c r="AT186" s="188" t="s">
        <v>176</v>
      </c>
      <c r="AU186" s="188" t="s">
        <v>84</v>
      </c>
      <c r="AV186" s="12" t="s">
        <v>84</v>
      </c>
      <c r="AW186" s="12" t="s">
        <v>4</v>
      </c>
      <c r="AX186" s="12" t="s">
        <v>80</v>
      </c>
      <c r="AY186" s="188" t="s">
        <v>166</v>
      </c>
    </row>
    <row r="187" s="1" customFormat="1" ht="16.5" customHeight="1">
      <c r="B187" s="173"/>
      <c r="C187" s="174" t="s">
        <v>372</v>
      </c>
      <c r="D187" s="174" t="s">
        <v>169</v>
      </c>
      <c r="E187" s="175" t="s">
        <v>874</v>
      </c>
      <c r="F187" s="176" t="s">
        <v>875</v>
      </c>
      <c r="G187" s="177" t="s">
        <v>172</v>
      </c>
      <c r="H187" s="178">
        <v>16.800000000000001</v>
      </c>
      <c r="I187" s="179"/>
      <c r="J187" s="180">
        <f>ROUND(I187*H187,2)</f>
        <v>0</v>
      </c>
      <c r="K187" s="176" t="s">
        <v>173</v>
      </c>
      <c r="L187" s="35"/>
      <c r="M187" s="181" t="s">
        <v>3</v>
      </c>
      <c r="N187" s="182" t="s">
        <v>45</v>
      </c>
      <c r="O187" s="65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AR187" s="17" t="s">
        <v>184</v>
      </c>
      <c r="AT187" s="17" t="s">
        <v>169</v>
      </c>
      <c r="AU187" s="17" t="s">
        <v>84</v>
      </c>
      <c r="AY187" s="17" t="s">
        <v>166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7" t="s">
        <v>84</v>
      </c>
      <c r="BK187" s="185">
        <f>ROUND(I187*H187,2)</f>
        <v>0</v>
      </c>
      <c r="BL187" s="17" t="s">
        <v>184</v>
      </c>
      <c r="BM187" s="17" t="s">
        <v>1498</v>
      </c>
    </row>
    <row r="188" s="12" customFormat="1">
      <c r="B188" s="186"/>
      <c r="D188" s="187" t="s">
        <v>176</v>
      </c>
      <c r="E188" s="188" t="s">
        <v>3</v>
      </c>
      <c r="F188" s="189" t="s">
        <v>1499</v>
      </c>
      <c r="H188" s="190">
        <v>16.800000000000001</v>
      </c>
      <c r="I188" s="191"/>
      <c r="L188" s="186"/>
      <c r="M188" s="192"/>
      <c r="N188" s="193"/>
      <c r="O188" s="193"/>
      <c r="P188" s="193"/>
      <c r="Q188" s="193"/>
      <c r="R188" s="193"/>
      <c r="S188" s="193"/>
      <c r="T188" s="194"/>
      <c r="AT188" s="188" t="s">
        <v>176</v>
      </c>
      <c r="AU188" s="188" t="s">
        <v>84</v>
      </c>
      <c r="AV188" s="12" t="s">
        <v>84</v>
      </c>
      <c r="AW188" s="12" t="s">
        <v>35</v>
      </c>
      <c r="AX188" s="12" t="s">
        <v>80</v>
      </c>
      <c r="AY188" s="188" t="s">
        <v>166</v>
      </c>
    </row>
    <row r="189" s="1" customFormat="1" ht="16.5" customHeight="1">
      <c r="B189" s="173"/>
      <c r="C189" s="203" t="s">
        <v>376</v>
      </c>
      <c r="D189" s="203" t="s">
        <v>202</v>
      </c>
      <c r="E189" s="204" t="s">
        <v>878</v>
      </c>
      <c r="F189" s="205" t="s">
        <v>1188</v>
      </c>
      <c r="G189" s="206" t="s">
        <v>333</v>
      </c>
      <c r="H189" s="207">
        <v>1.982</v>
      </c>
      <c r="I189" s="208"/>
      <c r="J189" s="209">
        <f>ROUND(I189*H189,2)</f>
        <v>0</v>
      </c>
      <c r="K189" s="205" t="s">
        <v>173</v>
      </c>
      <c r="L189" s="210"/>
      <c r="M189" s="211" t="s">
        <v>3</v>
      </c>
      <c r="N189" s="212" t="s">
        <v>45</v>
      </c>
      <c r="O189" s="65"/>
      <c r="P189" s="183">
        <f>O189*H189</f>
        <v>0</v>
      </c>
      <c r="Q189" s="183">
        <v>0.001</v>
      </c>
      <c r="R189" s="183">
        <f>Q189*H189</f>
        <v>0.0019819999999999998</v>
      </c>
      <c r="S189" s="183">
        <v>0</v>
      </c>
      <c r="T189" s="184">
        <f>S189*H189</f>
        <v>0</v>
      </c>
      <c r="AR189" s="17" t="s">
        <v>334</v>
      </c>
      <c r="AT189" s="17" t="s">
        <v>202</v>
      </c>
      <c r="AU189" s="17" t="s">
        <v>84</v>
      </c>
      <c r="AY189" s="17" t="s">
        <v>166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7" t="s">
        <v>84</v>
      </c>
      <c r="BK189" s="185">
        <f>ROUND(I189*H189,2)</f>
        <v>0</v>
      </c>
      <c r="BL189" s="17" t="s">
        <v>184</v>
      </c>
      <c r="BM189" s="17" t="s">
        <v>1500</v>
      </c>
    </row>
    <row r="190" s="12" customFormat="1">
      <c r="B190" s="186"/>
      <c r="D190" s="187" t="s">
        <v>176</v>
      </c>
      <c r="F190" s="189" t="s">
        <v>1501</v>
      </c>
      <c r="H190" s="190">
        <v>1.982</v>
      </c>
      <c r="I190" s="191"/>
      <c r="L190" s="186"/>
      <c r="M190" s="192"/>
      <c r="N190" s="193"/>
      <c r="O190" s="193"/>
      <c r="P190" s="193"/>
      <c r="Q190" s="193"/>
      <c r="R190" s="193"/>
      <c r="S190" s="193"/>
      <c r="T190" s="194"/>
      <c r="AT190" s="188" t="s">
        <v>176</v>
      </c>
      <c r="AU190" s="188" t="s">
        <v>84</v>
      </c>
      <c r="AV190" s="12" t="s">
        <v>84</v>
      </c>
      <c r="AW190" s="12" t="s">
        <v>4</v>
      </c>
      <c r="AX190" s="12" t="s">
        <v>80</v>
      </c>
      <c r="AY190" s="188" t="s">
        <v>166</v>
      </c>
    </row>
    <row r="191" s="1" customFormat="1" ht="16.5" customHeight="1">
      <c r="B191" s="173"/>
      <c r="C191" s="174" t="s">
        <v>381</v>
      </c>
      <c r="D191" s="174" t="s">
        <v>169</v>
      </c>
      <c r="E191" s="175" t="s">
        <v>346</v>
      </c>
      <c r="F191" s="176" t="s">
        <v>347</v>
      </c>
      <c r="G191" s="177" t="s">
        <v>172</v>
      </c>
      <c r="H191" s="178">
        <v>9.5449999999999999</v>
      </c>
      <c r="I191" s="179"/>
      <c r="J191" s="180">
        <f>ROUND(I191*H191,2)</f>
        <v>0</v>
      </c>
      <c r="K191" s="176" t="s">
        <v>173</v>
      </c>
      <c r="L191" s="35"/>
      <c r="M191" s="181" t="s">
        <v>3</v>
      </c>
      <c r="N191" s="182" t="s">
        <v>45</v>
      </c>
      <c r="O191" s="65"/>
      <c r="P191" s="183">
        <f>O191*H191</f>
        <v>0</v>
      </c>
      <c r="Q191" s="183">
        <v>0.0045199999999999997</v>
      </c>
      <c r="R191" s="183">
        <f>Q191*H191</f>
        <v>0.043143399999999998</v>
      </c>
      <c r="S191" s="183">
        <v>0</v>
      </c>
      <c r="T191" s="184">
        <f>S191*H191</f>
        <v>0</v>
      </c>
      <c r="AR191" s="17" t="s">
        <v>184</v>
      </c>
      <c r="AT191" s="17" t="s">
        <v>169</v>
      </c>
      <c r="AU191" s="17" t="s">
        <v>84</v>
      </c>
      <c r="AY191" s="17" t="s">
        <v>166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7" t="s">
        <v>84</v>
      </c>
      <c r="BK191" s="185">
        <f>ROUND(I191*H191,2)</f>
        <v>0</v>
      </c>
      <c r="BL191" s="17" t="s">
        <v>184</v>
      </c>
      <c r="BM191" s="17" t="s">
        <v>1502</v>
      </c>
    </row>
    <row r="192" s="12" customFormat="1">
      <c r="B192" s="186"/>
      <c r="D192" s="187" t="s">
        <v>176</v>
      </c>
      <c r="E192" s="188" t="s">
        <v>3</v>
      </c>
      <c r="F192" s="189" t="s">
        <v>1503</v>
      </c>
      <c r="H192" s="190">
        <v>9.5449999999999999</v>
      </c>
      <c r="I192" s="191"/>
      <c r="L192" s="186"/>
      <c r="M192" s="192"/>
      <c r="N192" s="193"/>
      <c r="O192" s="193"/>
      <c r="P192" s="193"/>
      <c r="Q192" s="193"/>
      <c r="R192" s="193"/>
      <c r="S192" s="193"/>
      <c r="T192" s="194"/>
      <c r="AT192" s="188" t="s">
        <v>176</v>
      </c>
      <c r="AU192" s="188" t="s">
        <v>84</v>
      </c>
      <c r="AV192" s="12" t="s">
        <v>84</v>
      </c>
      <c r="AW192" s="12" t="s">
        <v>35</v>
      </c>
      <c r="AX192" s="12" t="s">
        <v>80</v>
      </c>
      <c r="AY192" s="188" t="s">
        <v>166</v>
      </c>
    </row>
    <row r="193" s="1" customFormat="1" ht="16.5" customHeight="1">
      <c r="B193" s="173"/>
      <c r="C193" s="174" t="s">
        <v>387</v>
      </c>
      <c r="D193" s="174" t="s">
        <v>169</v>
      </c>
      <c r="E193" s="175" t="s">
        <v>350</v>
      </c>
      <c r="F193" s="176" t="s">
        <v>351</v>
      </c>
      <c r="G193" s="177" t="s">
        <v>172</v>
      </c>
      <c r="H193" s="178">
        <v>1.0640000000000001</v>
      </c>
      <c r="I193" s="179"/>
      <c r="J193" s="180">
        <f>ROUND(I193*H193,2)</f>
        <v>0</v>
      </c>
      <c r="K193" s="176" t="s">
        <v>173</v>
      </c>
      <c r="L193" s="35"/>
      <c r="M193" s="181" t="s">
        <v>3</v>
      </c>
      <c r="N193" s="182" t="s">
        <v>45</v>
      </c>
      <c r="O193" s="65"/>
      <c r="P193" s="183">
        <f>O193*H193</f>
        <v>0</v>
      </c>
      <c r="Q193" s="183">
        <v>0.0045199999999999997</v>
      </c>
      <c r="R193" s="183">
        <f>Q193*H193</f>
        <v>0.00480928</v>
      </c>
      <c r="S193" s="183">
        <v>0</v>
      </c>
      <c r="T193" s="184">
        <f>S193*H193</f>
        <v>0</v>
      </c>
      <c r="AR193" s="17" t="s">
        <v>184</v>
      </c>
      <c r="AT193" s="17" t="s">
        <v>169</v>
      </c>
      <c r="AU193" s="17" t="s">
        <v>84</v>
      </c>
      <c r="AY193" s="17" t="s">
        <v>166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84</v>
      </c>
      <c r="BK193" s="185">
        <f>ROUND(I193*H193,2)</f>
        <v>0</v>
      </c>
      <c r="BL193" s="17" t="s">
        <v>184</v>
      </c>
      <c r="BM193" s="17" t="s">
        <v>1504</v>
      </c>
    </row>
    <row r="194" s="12" customFormat="1">
      <c r="B194" s="186"/>
      <c r="D194" s="187" t="s">
        <v>176</v>
      </c>
      <c r="E194" s="188" t="s">
        <v>3</v>
      </c>
      <c r="F194" s="189" t="s">
        <v>1505</v>
      </c>
      <c r="H194" s="190">
        <v>1.0640000000000001</v>
      </c>
      <c r="I194" s="191"/>
      <c r="L194" s="186"/>
      <c r="M194" s="192"/>
      <c r="N194" s="193"/>
      <c r="O194" s="193"/>
      <c r="P194" s="193"/>
      <c r="Q194" s="193"/>
      <c r="R194" s="193"/>
      <c r="S194" s="193"/>
      <c r="T194" s="194"/>
      <c r="AT194" s="188" t="s">
        <v>176</v>
      </c>
      <c r="AU194" s="188" t="s">
        <v>84</v>
      </c>
      <c r="AV194" s="12" t="s">
        <v>84</v>
      </c>
      <c r="AW194" s="12" t="s">
        <v>35</v>
      </c>
      <c r="AX194" s="12" t="s">
        <v>80</v>
      </c>
      <c r="AY194" s="188" t="s">
        <v>166</v>
      </c>
    </row>
    <row r="195" s="1" customFormat="1" ht="22.5" customHeight="1">
      <c r="B195" s="173"/>
      <c r="C195" s="174" t="s">
        <v>391</v>
      </c>
      <c r="D195" s="174" t="s">
        <v>169</v>
      </c>
      <c r="E195" s="175" t="s">
        <v>354</v>
      </c>
      <c r="F195" s="176" t="s">
        <v>355</v>
      </c>
      <c r="G195" s="177" t="s">
        <v>356</v>
      </c>
      <c r="H195" s="213"/>
      <c r="I195" s="179"/>
      <c r="J195" s="180">
        <f>ROUND(I195*H195,2)</f>
        <v>0</v>
      </c>
      <c r="K195" s="176" t="s">
        <v>173</v>
      </c>
      <c r="L195" s="35"/>
      <c r="M195" s="181" t="s">
        <v>3</v>
      </c>
      <c r="N195" s="182" t="s">
        <v>45</v>
      </c>
      <c r="O195" s="65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AR195" s="17" t="s">
        <v>184</v>
      </c>
      <c r="AT195" s="17" t="s">
        <v>169</v>
      </c>
      <c r="AU195" s="17" t="s">
        <v>84</v>
      </c>
      <c r="AY195" s="17" t="s">
        <v>166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7" t="s">
        <v>84</v>
      </c>
      <c r="BK195" s="185">
        <f>ROUND(I195*H195,2)</f>
        <v>0</v>
      </c>
      <c r="BL195" s="17" t="s">
        <v>184</v>
      </c>
      <c r="BM195" s="17" t="s">
        <v>1506</v>
      </c>
    </row>
    <row r="196" s="11" customFormat="1" ht="22.8" customHeight="1">
      <c r="B196" s="160"/>
      <c r="D196" s="161" t="s">
        <v>72</v>
      </c>
      <c r="E196" s="171" t="s">
        <v>358</v>
      </c>
      <c r="F196" s="171" t="s">
        <v>359</v>
      </c>
      <c r="I196" s="163"/>
      <c r="J196" s="172">
        <f>BK196</f>
        <v>0</v>
      </c>
      <c r="L196" s="160"/>
      <c r="M196" s="165"/>
      <c r="N196" s="166"/>
      <c r="O196" s="166"/>
      <c r="P196" s="167">
        <f>SUM(P197:P201)</f>
        <v>0</v>
      </c>
      <c r="Q196" s="166"/>
      <c r="R196" s="167">
        <f>SUM(R197:R201)</f>
        <v>0.0017400000000000002</v>
      </c>
      <c r="S196" s="166"/>
      <c r="T196" s="168">
        <f>SUM(T197:T201)</f>
        <v>0.039303999999999999</v>
      </c>
      <c r="AR196" s="161" t="s">
        <v>84</v>
      </c>
      <c r="AT196" s="169" t="s">
        <v>72</v>
      </c>
      <c r="AU196" s="169" t="s">
        <v>80</v>
      </c>
      <c r="AY196" s="161" t="s">
        <v>166</v>
      </c>
      <c r="BK196" s="170">
        <f>SUM(BK197:BK201)</f>
        <v>0</v>
      </c>
    </row>
    <row r="197" s="1" customFormat="1" ht="16.5" customHeight="1">
      <c r="B197" s="173"/>
      <c r="C197" s="174" t="s">
        <v>395</v>
      </c>
      <c r="D197" s="174" t="s">
        <v>169</v>
      </c>
      <c r="E197" s="175" t="s">
        <v>361</v>
      </c>
      <c r="F197" s="176" t="s">
        <v>362</v>
      </c>
      <c r="G197" s="177" t="s">
        <v>172</v>
      </c>
      <c r="H197" s="178">
        <v>11.560000000000001</v>
      </c>
      <c r="I197" s="179"/>
      <c r="J197" s="180">
        <f>ROUND(I197*H197,2)</f>
        <v>0</v>
      </c>
      <c r="K197" s="176" t="s">
        <v>3</v>
      </c>
      <c r="L197" s="35"/>
      <c r="M197" s="181" t="s">
        <v>3</v>
      </c>
      <c r="N197" s="182" t="s">
        <v>45</v>
      </c>
      <c r="O197" s="65"/>
      <c r="P197" s="183">
        <f>O197*H197</f>
        <v>0</v>
      </c>
      <c r="Q197" s="183">
        <v>0</v>
      </c>
      <c r="R197" s="183">
        <f>Q197*H197</f>
        <v>0</v>
      </c>
      <c r="S197" s="183">
        <v>0.0033999999999999998</v>
      </c>
      <c r="T197" s="184">
        <f>S197*H197</f>
        <v>0.039303999999999999</v>
      </c>
      <c r="AR197" s="17" t="s">
        <v>184</v>
      </c>
      <c r="AT197" s="17" t="s">
        <v>169</v>
      </c>
      <c r="AU197" s="17" t="s">
        <v>84</v>
      </c>
      <c r="AY197" s="17" t="s">
        <v>166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7" t="s">
        <v>84</v>
      </c>
      <c r="BK197" s="185">
        <f>ROUND(I197*H197,2)</f>
        <v>0</v>
      </c>
      <c r="BL197" s="17" t="s">
        <v>184</v>
      </c>
      <c r="BM197" s="17" t="s">
        <v>1507</v>
      </c>
    </row>
    <row r="198" s="12" customFormat="1">
      <c r="B198" s="186"/>
      <c r="D198" s="187" t="s">
        <v>176</v>
      </c>
      <c r="E198" s="188" t="s">
        <v>3</v>
      </c>
      <c r="F198" s="189" t="s">
        <v>1508</v>
      </c>
      <c r="H198" s="190">
        <v>11.560000000000001</v>
      </c>
      <c r="I198" s="191"/>
      <c r="L198" s="186"/>
      <c r="M198" s="192"/>
      <c r="N198" s="193"/>
      <c r="O198" s="193"/>
      <c r="P198" s="193"/>
      <c r="Q198" s="193"/>
      <c r="R198" s="193"/>
      <c r="S198" s="193"/>
      <c r="T198" s="194"/>
      <c r="AT198" s="188" t="s">
        <v>176</v>
      </c>
      <c r="AU198" s="188" t="s">
        <v>84</v>
      </c>
      <c r="AV198" s="12" t="s">
        <v>84</v>
      </c>
      <c r="AW198" s="12" t="s">
        <v>35</v>
      </c>
      <c r="AX198" s="12" t="s">
        <v>80</v>
      </c>
      <c r="AY198" s="188" t="s">
        <v>166</v>
      </c>
    </row>
    <row r="199" s="1" customFormat="1" ht="16.5" customHeight="1">
      <c r="B199" s="173"/>
      <c r="C199" s="174" t="s">
        <v>400</v>
      </c>
      <c r="D199" s="174" t="s">
        <v>169</v>
      </c>
      <c r="E199" s="175" t="s">
        <v>365</v>
      </c>
      <c r="F199" s="176" t="s">
        <v>366</v>
      </c>
      <c r="G199" s="177" t="s">
        <v>172</v>
      </c>
      <c r="H199" s="178">
        <v>10.875</v>
      </c>
      <c r="I199" s="179"/>
      <c r="J199" s="180">
        <f>ROUND(I199*H199,2)</f>
        <v>0</v>
      </c>
      <c r="K199" s="176" t="s">
        <v>3</v>
      </c>
      <c r="L199" s="35"/>
      <c r="M199" s="181" t="s">
        <v>3</v>
      </c>
      <c r="N199" s="182" t="s">
        <v>45</v>
      </c>
      <c r="O199" s="65"/>
      <c r="P199" s="183">
        <f>O199*H199</f>
        <v>0</v>
      </c>
      <c r="Q199" s="183">
        <v>0.00016000000000000001</v>
      </c>
      <c r="R199" s="183">
        <f>Q199*H199</f>
        <v>0.0017400000000000002</v>
      </c>
      <c r="S199" s="183">
        <v>0</v>
      </c>
      <c r="T199" s="184">
        <f>S199*H199</f>
        <v>0</v>
      </c>
      <c r="AR199" s="17" t="s">
        <v>184</v>
      </c>
      <c r="AT199" s="17" t="s">
        <v>169</v>
      </c>
      <c r="AU199" s="17" t="s">
        <v>84</v>
      </c>
      <c r="AY199" s="17" t="s">
        <v>166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84</v>
      </c>
      <c r="BK199" s="185">
        <f>ROUND(I199*H199,2)</f>
        <v>0</v>
      </c>
      <c r="BL199" s="17" t="s">
        <v>184</v>
      </c>
      <c r="BM199" s="17" t="s">
        <v>1509</v>
      </c>
    </row>
    <row r="200" s="12" customFormat="1">
      <c r="B200" s="186"/>
      <c r="D200" s="187" t="s">
        <v>176</v>
      </c>
      <c r="E200" s="188" t="s">
        <v>3</v>
      </c>
      <c r="F200" s="189" t="s">
        <v>1495</v>
      </c>
      <c r="H200" s="190">
        <v>10.875</v>
      </c>
      <c r="I200" s="191"/>
      <c r="L200" s="186"/>
      <c r="M200" s="192"/>
      <c r="N200" s="193"/>
      <c r="O200" s="193"/>
      <c r="P200" s="193"/>
      <c r="Q200" s="193"/>
      <c r="R200" s="193"/>
      <c r="S200" s="193"/>
      <c r="T200" s="194"/>
      <c r="AT200" s="188" t="s">
        <v>176</v>
      </c>
      <c r="AU200" s="188" t="s">
        <v>84</v>
      </c>
      <c r="AV200" s="12" t="s">
        <v>84</v>
      </c>
      <c r="AW200" s="12" t="s">
        <v>35</v>
      </c>
      <c r="AX200" s="12" t="s">
        <v>80</v>
      </c>
      <c r="AY200" s="188" t="s">
        <v>166</v>
      </c>
    </row>
    <row r="201" s="1" customFormat="1" ht="22.5" customHeight="1">
      <c r="B201" s="173"/>
      <c r="C201" s="174" t="s">
        <v>406</v>
      </c>
      <c r="D201" s="174" t="s">
        <v>169</v>
      </c>
      <c r="E201" s="175" t="s">
        <v>382</v>
      </c>
      <c r="F201" s="176" t="s">
        <v>383</v>
      </c>
      <c r="G201" s="177" t="s">
        <v>356</v>
      </c>
      <c r="H201" s="213"/>
      <c r="I201" s="179"/>
      <c r="J201" s="180">
        <f>ROUND(I201*H201,2)</f>
        <v>0</v>
      </c>
      <c r="K201" s="176" t="s">
        <v>173</v>
      </c>
      <c r="L201" s="35"/>
      <c r="M201" s="181" t="s">
        <v>3</v>
      </c>
      <c r="N201" s="182" t="s">
        <v>45</v>
      </c>
      <c r="O201" s="65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AR201" s="17" t="s">
        <v>184</v>
      </c>
      <c r="AT201" s="17" t="s">
        <v>169</v>
      </c>
      <c r="AU201" s="17" t="s">
        <v>84</v>
      </c>
      <c r="AY201" s="17" t="s">
        <v>166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7" t="s">
        <v>84</v>
      </c>
      <c r="BK201" s="185">
        <f>ROUND(I201*H201,2)</f>
        <v>0</v>
      </c>
      <c r="BL201" s="17" t="s">
        <v>184</v>
      </c>
      <c r="BM201" s="17" t="s">
        <v>1510</v>
      </c>
    </row>
    <row r="202" s="11" customFormat="1" ht="22.8" customHeight="1">
      <c r="B202" s="160"/>
      <c r="D202" s="161" t="s">
        <v>72</v>
      </c>
      <c r="E202" s="171" t="s">
        <v>404</v>
      </c>
      <c r="F202" s="171" t="s">
        <v>405</v>
      </c>
      <c r="I202" s="163"/>
      <c r="J202" s="172">
        <f>BK202</f>
        <v>0</v>
      </c>
      <c r="L202" s="160"/>
      <c r="M202" s="165"/>
      <c r="N202" s="166"/>
      <c r="O202" s="166"/>
      <c r="P202" s="167">
        <f>SUM(P203:P211)</f>
        <v>0</v>
      </c>
      <c r="Q202" s="166"/>
      <c r="R202" s="167">
        <f>SUM(R203:R211)</f>
        <v>0.057882000000000003</v>
      </c>
      <c r="S202" s="166"/>
      <c r="T202" s="168">
        <f>SUM(T203:T211)</f>
        <v>0.020099499999999999</v>
      </c>
      <c r="AR202" s="161" t="s">
        <v>84</v>
      </c>
      <c r="AT202" s="169" t="s">
        <v>72</v>
      </c>
      <c r="AU202" s="169" t="s">
        <v>80</v>
      </c>
      <c r="AY202" s="161" t="s">
        <v>166</v>
      </c>
      <c r="BK202" s="170">
        <f>SUM(BK203:BK211)</f>
        <v>0</v>
      </c>
    </row>
    <row r="203" s="1" customFormat="1" ht="16.5" customHeight="1">
      <c r="B203" s="173"/>
      <c r="C203" s="174" t="s">
        <v>410</v>
      </c>
      <c r="D203" s="174" t="s">
        <v>169</v>
      </c>
      <c r="E203" s="175" t="s">
        <v>407</v>
      </c>
      <c r="F203" s="176" t="s">
        <v>408</v>
      </c>
      <c r="G203" s="177" t="s">
        <v>200</v>
      </c>
      <c r="H203" s="178">
        <v>13.050000000000001</v>
      </c>
      <c r="I203" s="179"/>
      <c r="J203" s="180">
        <f>ROUND(I203*H203,2)</f>
        <v>0</v>
      </c>
      <c r="K203" s="176" t="s">
        <v>3</v>
      </c>
      <c r="L203" s="35"/>
      <c r="M203" s="181" t="s">
        <v>3</v>
      </c>
      <c r="N203" s="182" t="s">
        <v>45</v>
      </c>
      <c r="O203" s="65"/>
      <c r="P203" s="183">
        <f>O203*H203</f>
        <v>0</v>
      </c>
      <c r="Q203" s="183">
        <v>0</v>
      </c>
      <c r="R203" s="183">
        <f>Q203*H203</f>
        <v>0</v>
      </c>
      <c r="S203" s="183">
        <v>0.00067000000000000002</v>
      </c>
      <c r="T203" s="184">
        <f>S203*H203</f>
        <v>0.0087435000000000013</v>
      </c>
      <c r="AR203" s="17" t="s">
        <v>184</v>
      </c>
      <c r="AT203" s="17" t="s">
        <v>169</v>
      </c>
      <c r="AU203" s="17" t="s">
        <v>84</v>
      </c>
      <c r="AY203" s="17" t="s">
        <v>166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7" t="s">
        <v>84</v>
      </c>
      <c r="BK203" s="185">
        <f>ROUND(I203*H203,2)</f>
        <v>0</v>
      </c>
      <c r="BL203" s="17" t="s">
        <v>184</v>
      </c>
      <c r="BM203" s="17" t="s">
        <v>1511</v>
      </c>
    </row>
    <row r="204" s="12" customFormat="1">
      <c r="B204" s="186"/>
      <c r="D204" s="187" t="s">
        <v>176</v>
      </c>
      <c r="E204" s="188" t="s">
        <v>3</v>
      </c>
      <c r="F204" s="189" t="s">
        <v>1512</v>
      </c>
      <c r="H204" s="190">
        <v>13.050000000000001</v>
      </c>
      <c r="I204" s="191"/>
      <c r="L204" s="186"/>
      <c r="M204" s="192"/>
      <c r="N204" s="193"/>
      <c r="O204" s="193"/>
      <c r="P204" s="193"/>
      <c r="Q204" s="193"/>
      <c r="R204" s="193"/>
      <c r="S204" s="193"/>
      <c r="T204" s="194"/>
      <c r="AT204" s="188" t="s">
        <v>176</v>
      </c>
      <c r="AU204" s="188" t="s">
        <v>84</v>
      </c>
      <c r="AV204" s="12" t="s">
        <v>84</v>
      </c>
      <c r="AW204" s="12" t="s">
        <v>35</v>
      </c>
      <c r="AX204" s="12" t="s">
        <v>80</v>
      </c>
      <c r="AY204" s="188" t="s">
        <v>166</v>
      </c>
    </row>
    <row r="205" s="1" customFormat="1" ht="16.5" customHeight="1">
      <c r="B205" s="173"/>
      <c r="C205" s="174" t="s">
        <v>894</v>
      </c>
      <c r="D205" s="174" t="s">
        <v>169</v>
      </c>
      <c r="E205" s="175" t="s">
        <v>411</v>
      </c>
      <c r="F205" s="176" t="s">
        <v>412</v>
      </c>
      <c r="G205" s="177" t="s">
        <v>200</v>
      </c>
      <c r="H205" s="178">
        <v>6.7999999999999998</v>
      </c>
      <c r="I205" s="179"/>
      <c r="J205" s="180">
        <f>ROUND(I205*H205,2)</f>
        <v>0</v>
      </c>
      <c r="K205" s="176" t="s">
        <v>173</v>
      </c>
      <c r="L205" s="35"/>
      <c r="M205" s="181" t="s">
        <v>3</v>
      </c>
      <c r="N205" s="182" t="s">
        <v>45</v>
      </c>
      <c r="O205" s="65"/>
      <c r="P205" s="183">
        <f>O205*H205</f>
        <v>0</v>
      </c>
      <c r="Q205" s="183">
        <v>0</v>
      </c>
      <c r="R205" s="183">
        <f>Q205*H205</f>
        <v>0</v>
      </c>
      <c r="S205" s="183">
        <v>0.00167</v>
      </c>
      <c r="T205" s="184">
        <f>S205*H205</f>
        <v>0.011356</v>
      </c>
      <c r="AR205" s="17" t="s">
        <v>184</v>
      </c>
      <c r="AT205" s="17" t="s">
        <v>169</v>
      </c>
      <c r="AU205" s="17" t="s">
        <v>84</v>
      </c>
      <c r="AY205" s="17" t="s">
        <v>166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7" t="s">
        <v>84</v>
      </c>
      <c r="BK205" s="185">
        <f>ROUND(I205*H205,2)</f>
        <v>0</v>
      </c>
      <c r="BL205" s="17" t="s">
        <v>184</v>
      </c>
      <c r="BM205" s="17" t="s">
        <v>1513</v>
      </c>
    </row>
    <row r="206" s="12" customFormat="1">
      <c r="B206" s="186"/>
      <c r="D206" s="187" t="s">
        <v>176</v>
      </c>
      <c r="E206" s="188" t="s">
        <v>3</v>
      </c>
      <c r="F206" s="189" t="s">
        <v>1514</v>
      </c>
      <c r="H206" s="190">
        <v>6.7999999999999998</v>
      </c>
      <c r="I206" s="191"/>
      <c r="L206" s="186"/>
      <c r="M206" s="192"/>
      <c r="N206" s="193"/>
      <c r="O206" s="193"/>
      <c r="P206" s="193"/>
      <c r="Q206" s="193"/>
      <c r="R206" s="193"/>
      <c r="S206" s="193"/>
      <c r="T206" s="194"/>
      <c r="AT206" s="188" t="s">
        <v>176</v>
      </c>
      <c r="AU206" s="188" t="s">
        <v>84</v>
      </c>
      <c r="AV206" s="12" t="s">
        <v>84</v>
      </c>
      <c r="AW206" s="12" t="s">
        <v>35</v>
      </c>
      <c r="AX206" s="12" t="s">
        <v>80</v>
      </c>
      <c r="AY206" s="188" t="s">
        <v>166</v>
      </c>
    </row>
    <row r="207" s="1" customFormat="1" ht="16.5" customHeight="1">
      <c r="B207" s="173"/>
      <c r="C207" s="174" t="s">
        <v>424</v>
      </c>
      <c r="D207" s="174" t="s">
        <v>169</v>
      </c>
      <c r="E207" s="175" t="s">
        <v>416</v>
      </c>
      <c r="F207" s="176" t="s">
        <v>417</v>
      </c>
      <c r="G207" s="177" t="s">
        <v>200</v>
      </c>
      <c r="H207" s="178">
        <v>6.7999999999999998</v>
      </c>
      <c r="I207" s="179"/>
      <c r="J207" s="180">
        <f>ROUND(I207*H207,2)</f>
        <v>0</v>
      </c>
      <c r="K207" s="176" t="s">
        <v>3</v>
      </c>
      <c r="L207" s="35"/>
      <c r="M207" s="181" t="s">
        <v>3</v>
      </c>
      <c r="N207" s="182" t="s">
        <v>45</v>
      </c>
      <c r="O207" s="65"/>
      <c r="P207" s="183">
        <f>O207*H207</f>
        <v>0</v>
      </c>
      <c r="Q207" s="183">
        <v>0.0042900000000000004</v>
      </c>
      <c r="R207" s="183">
        <f>Q207*H207</f>
        <v>0.029172000000000003</v>
      </c>
      <c r="S207" s="183">
        <v>0</v>
      </c>
      <c r="T207" s="184">
        <f>S207*H207</f>
        <v>0</v>
      </c>
      <c r="AR207" s="17" t="s">
        <v>184</v>
      </c>
      <c r="AT207" s="17" t="s">
        <v>169</v>
      </c>
      <c r="AU207" s="17" t="s">
        <v>84</v>
      </c>
      <c r="AY207" s="17" t="s">
        <v>166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7" t="s">
        <v>84</v>
      </c>
      <c r="BK207" s="185">
        <f>ROUND(I207*H207,2)</f>
        <v>0</v>
      </c>
      <c r="BL207" s="17" t="s">
        <v>184</v>
      </c>
      <c r="BM207" s="17" t="s">
        <v>1515</v>
      </c>
    </row>
    <row r="208" s="12" customFormat="1">
      <c r="B208" s="186"/>
      <c r="D208" s="187" t="s">
        <v>176</v>
      </c>
      <c r="E208" s="188" t="s">
        <v>3</v>
      </c>
      <c r="F208" s="189" t="s">
        <v>1516</v>
      </c>
      <c r="H208" s="190">
        <v>6.7999999999999998</v>
      </c>
      <c r="I208" s="191"/>
      <c r="L208" s="186"/>
      <c r="M208" s="192"/>
      <c r="N208" s="193"/>
      <c r="O208" s="193"/>
      <c r="P208" s="193"/>
      <c r="Q208" s="193"/>
      <c r="R208" s="193"/>
      <c r="S208" s="193"/>
      <c r="T208" s="194"/>
      <c r="AT208" s="188" t="s">
        <v>176</v>
      </c>
      <c r="AU208" s="188" t="s">
        <v>84</v>
      </c>
      <c r="AV208" s="12" t="s">
        <v>84</v>
      </c>
      <c r="AW208" s="12" t="s">
        <v>35</v>
      </c>
      <c r="AX208" s="12" t="s">
        <v>80</v>
      </c>
      <c r="AY208" s="188" t="s">
        <v>166</v>
      </c>
    </row>
    <row r="209" s="1" customFormat="1" ht="16.5" customHeight="1">
      <c r="B209" s="173"/>
      <c r="C209" s="174" t="s">
        <v>429</v>
      </c>
      <c r="D209" s="174" t="s">
        <v>169</v>
      </c>
      <c r="E209" s="175" t="s">
        <v>425</v>
      </c>
      <c r="F209" s="176" t="s">
        <v>426</v>
      </c>
      <c r="G209" s="177" t="s">
        <v>200</v>
      </c>
      <c r="H209" s="178">
        <v>13.050000000000001</v>
      </c>
      <c r="I209" s="179"/>
      <c r="J209" s="180">
        <f>ROUND(I209*H209,2)</f>
        <v>0</v>
      </c>
      <c r="K209" s="176" t="s">
        <v>3</v>
      </c>
      <c r="L209" s="35"/>
      <c r="M209" s="181" t="s">
        <v>3</v>
      </c>
      <c r="N209" s="182" t="s">
        <v>45</v>
      </c>
      <c r="O209" s="65"/>
      <c r="P209" s="183">
        <f>O209*H209</f>
        <v>0</v>
      </c>
      <c r="Q209" s="183">
        <v>0.0022000000000000001</v>
      </c>
      <c r="R209" s="183">
        <f>Q209*H209</f>
        <v>0.028710000000000003</v>
      </c>
      <c r="S209" s="183">
        <v>0</v>
      </c>
      <c r="T209" s="184">
        <f>S209*H209</f>
        <v>0</v>
      </c>
      <c r="AR209" s="17" t="s">
        <v>184</v>
      </c>
      <c r="AT209" s="17" t="s">
        <v>169</v>
      </c>
      <c r="AU209" s="17" t="s">
        <v>84</v>
      </c>
      <c r="AY209" s="17" t="s">
        <v>166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7" t="s">
        <v>84</v>
      </c>
      <c r="BK209" s="185">
        <f>ROUND(I209*H209,2)</f>
        <v>0</v>
      </c>
      <c r="BL209" s="17" t="s">
        <v>184</v>
      </c>
      <c r="BM209" s="17" t="s">
        <v>1517</v>
      </c>
    </row>
    <row r="210" s="12" customFormat="1">
      <c r="B210" s="186"/>
      <c r="D210" s="187" t="s">
        <v>176</v>
      </c>
      <c r="E210" s="188" t="s">
        <v>3</v>
      </c>
      <c r="F210" s="189" t="s">
        <v>1518</v>
      </c>
      <c r="H210" s="190">
        <v>13.050000000000001</v>
      </c>
      <c r="I210" s="191"/>
      <c r="L210" s="186"/>
      <c r="M210" s="192"/>
      <c r="N210" s="193"/>
      <c r="O210" s="193"/>
      <c r="P210" s="193"/>
      <c r="Q210" s="193"/>
      <c r="R210" s="193"/>
      <c r="S210" s="193"/>
      <c r="T210" s="194"/>
      <c r="AT210" s="188" t="s">
        <v>176</v>
      </c>
      <c r="AU210" s="188" t="s">
        <v>84</v>
      </c>
      <c r="AV210" s="12" t="s">
        <v>84</v>
      </c>
      <c r="AW210" s="12" t="s">
        <v>35</v>
      </c>
      <c r="AX210" s="12" t="s">
        <v>80</v>
      </c>
      <c r="AY210" s="188" t="s">
        <v>166</v>
      </c>
    </row>
    <row r="211" s="1" customFormat="1" ht="22.5" customHeight="1">
      <c r="B211" s="173"/>
      <c r="C211" s="174" t="s">
        <v>435</v>
      </c>
      <c r="D211" s="174" t="s">
        <v>169</v>
      </c>
      <c r="E211" s="175" t="s">
        <v>430</v>
      </c>
      <c r="F211" s="176" t="s">
        <v>431</v>
      </c>
      <c r="G211" s="177" t="s">
        <v>356</v>
      </c>
      <c r="H211" s="213"/>
      <c r="I211" s="179"/>
      <c r="J211" s="180">
        <f>ROUND(I211*H211,2)</f>
        <v>0</v>
      </c>
      <c r="K211" s="176" t="s">
        <v>173</v>
      </c>
      <c r="L211" s="35"/>
      <c r="M211" s="181" t="s">
        <v>3</v>
      </c>
      <c r="N211" s="182" t="s">
        <v>45</v>
      </c>
      <c r="O211" s="65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AR211" s="17" t="s">
        <v>184</v>
      </c>
      <c r="AT211" s="17" t="s">
        <v>169</v>
      </c>
      <c r="AU211" s="17" t="s">
        <v>84</v>
      </c>
      <c r="AY211" s="17" t="s">
        <v>166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7" t="s">
        <v>84</v>
      </c>
      <c r="BK211" s="185">
        <f>ROUND(I211*H211,2)</f>
        <v>0</v>
      </c>
      <c r="BL211" s="17" t="s">
        <v>184</v>
      </c>
      <c r="BM211" s="17" t="s">
        <v>1519</v>
      </c>
    </row>
    <row r="212" s="11" customFormat="1" ht="22.8" customHeight="1">
      <c r="B212" s="160"/>
      <c r="D212" s="161" t="s">
        <v>72</v>
      </c>
      <c r="E212" s="171" t="s">
        <v>571</v>
      </c>
      <c r="F212" s="171" t="s">
        <v>572</v>
      </c>
      <c r="I212" s="163"/>
      <c r="J212" s="172">
        <f>BK212</f>
        <v>0</v>
      </c>
      <c r="L212" s="160"/>
      <c r="M212" s="165"/>
      <c r="N212" s="166"/>
      <c r="O212" s="166"/>
      <c r="P212" s="167">
        <f>SUM(P213:P223)</f>
        <v>0</v>
      </c>
      <c r="Q212" s="166"/>
      <c r="R212" s="167">
        <f>SUM(R213:R223)</f>
        <v>0.24413139999999997</v>
      </c>
      <c r="S212" s="166"/>
      <c r="T212" s="168">
        <f>SUM(T213:T223)</f>
        <v>0</v>
      </c>
      <c r="AR212" s="161" t="s">
        <v>84</v>
      </c>
      <c r="AT212" s="169" t="s">
        <v>72</v>
      </c>
      <c r="AU212" s="169" t="s">
        <v>80</v>
      </c>
      <c r="AY212" s="161" t="s">
        <v>166</v>
      </c>
      <c r="BK212" s="170">
        <f>SUM(BK213:BK223)</f>
        <v>0</v>
      </c>
    </row>
    <row r="213" s="1" customFormat="1" ht="16.5" customHeight="1">
      <c r="B213" s="173"/>
      <c r="C213" s="174" t="s">
        <v>442</v>
      </c>
      <c r="D213" s="174" t="s">
        <v>169</v>
      </c>
      <c r="E213" s="175" t="s">
        <v>901</v>
      </c>
      <c r="F213" s="176" t="s">
        <v>902</v>
      </c>
      <c r="G213" s="177" t="s">
        <v>200</v>
      </c>
      <c r="H213" s="178">
        <v>10.6</v>
      </c>
      <c r="I213" s="179"/>
      <c r="J213" s="180">
        <f>ROUND(I213*H213,2)</f>
        <v>0</v>
      </c>
      <c r="K213" s="176" t="s">
        <v>173</v>
      </c>
      <c r="L213" s="35"/>
      <c r="M213" s="181" t="s">
        <v>3</v>
      </c>
      <c r="N213" s="182" t="s">
        <v>45</v>
      </c>
      <c r="O213" s="65"/>
      <c r="P213" s="183">
        <f>O213*H213</f>
        <v>0</v>
      </c>
      <c r="Q213" s="183">
        <v>0.00029999999999999997</v>
      </c>
      <c r="R213" s="183">
        <f>Q213*H213</f>
        <v>0.0031799999999999997</v>
      </c>
      <c r="S213" s="183">
        <v>0</v>
      </c>
      <c r="T213" s="184">
        <f>S213*H213</f>
        <v>0</v>
      </c>
      <c r="AR213" s="17" t="s">
        <v>184</v>
      </c>
      <c r="AT213" s="17" t="s">
        <v>169</v>
      </c>
      <c r="AU213" s="17" t="s">
        <v>84</v>
      </c>
      <c r="AY213" s="17" t="s">
        <v>166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84</v>
      </c>
      <c r="BK213" s="185">
        <f>ROUND(I213*H213,2)</f>
        <v>0</v>
      </c>
      <c r="BL213" s="17" t="s">
        <v>184</v>
      </c>
      <c r="BM213" s="17" t="s">
        <v>1520</v>
      </c>
    </row>
    <row r="214" s="12" customFormat="1">
      <c r="B214" s="186"/>
      <c r="D214" s="187" t="s">
        <v>176</v>
      </c>
      <c r="E214" s="188" t="s">
        <v>3</v>
      </c>
      <c r="F214" s="189" t="s">
        <v>1521</v>
      </c>
      <c r="H214" s="190">
        <v>10.6</v>
      </c>
      <c r="I214" s="191"/>
      <c r="L214" s="186"/>
      <c r="M214" s="192"/>
      <c r="N214" s="193"/>
      <c r="O214" s="193"/>
      <c r="P214" s="193"/>
      <c r="Q214" s="193"/>
      <c r="R214" s="193"/>
      <c r="S214" s="193"/>
      <c r="T214" s="194"/>
      <c r="AT214" s="188" t="s">
        <v>176</v>
      </c>
      <c r="AU214" s="188" t="s">
        <v>84</v>
      </c>
      <c r="AV214" s="12" t="s">
        <v>84</v>
      </c>
      <c r="AW214" s="12" t="s">
        <v>35</v>
      </c>
      <c r="AX214" s="12" t="s">
        <v>80</v>
      </c>
      <c r="AY214" s="188" t="s">
        <v>166</v>
      </c>
    </row>
    <row r="215" s="1" customFormat="1" ht="16.5" customHeight="1">
      <c r="B215" s="173"/>
      <c r="C215" s="174" t="s">
        <v>446</v>
      </c>
      <c r="D215" s="174" t="s">
        <v>169</v>
      </c>
      <c r="E215" s="175" t="s">
        <v>574</v>
      </c>
      <c r="F215" s="176" t="s">
        <v>575</v>
      </c>
      <c r="G215" s="177" t="s">
        <v>172</v>
      </c>
      <c r="H215" s="178">
        <v>9.5449999999999999</v>
      </c>
      <c r="I215" s="179"/>
      <c r="J215" s="180">
        <f>ROUND(I215*H215,2)</f>
        <v>0</v>
      </c>
      <c r="K215" s="176" t="s">
        <v>173</v>
      </c>
      <c r="L215" s="35"/>
      <c r="M215" s="181" t="s">
        <v>3</v>
      </c>
      <c r="N215" s="182" t="s">
        <v>45</v>
      </c>
      <c r="O215" s="65"/>
      <c r="P215" s="183">
        <f>O215*H215</f>
        <v>0</v>
      </c>
      <c r="Q215" s="183">
        <v>0.0025999999999999999</v>
      </c>
      <c r="R215" s="183">
        <f>Q215*H215</f>
        <v>0.024816999999999999</v>
      </c>
      <c r="S215" s="183">
        <v>0</v>
      </c>
      <c r="T215" s="184">
        <f>S215*H215</f>
        <v>0</v>
      </c>
      <c r="AR215" s="17" t="s">
        <v>184</v>
      </c>
      <c r="AT215" s="17" t="s">
        <v>169</v>
      </c>
      <c r="AU215" s="17" t="s">
        <v>84</v>
      </c>
      <c r="AY215" s="17" t="s">
        <v>166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7" t="s">
        <v>84</v>
      </c>
      <c r="BK215" s="185">
        <f>ROUND(I215*H215,2)</f>
        <v>0</v>
      </c>
      <c r="BL215" s="17" t="s">
        <v>184</v>
      </c>
      <c r="BM215" s="17" t="s">
        <v>1522</v>
      </c>
    </row>
    <row r="216" s="12" customFormat="1">
      <c r="B216" s="186"/>
      <c r="D216" s="187" t="s">
        <v>176</v>
      </c>
      <c r="E216" s="188" t="s">
        <v>3</v>
      </c>
      <c r="F216" s="189" t="s">
        <v>1476</v>
      </c>
      <c r="H216" s="190">
        <v>9.5449999999999999</v>
      </c>
      <c r="I216" s="191"/>
      <c r="L216" s="186"/>
      <c r="M216" s="192"/>
      <c r="N216" s="193"/>
      <c r="O216" s="193"/>
      <c r="P216" s="193"/>
      <c r="Q216" s="193"/>
      <c r="R216" s="193"/>
      <c r="S216" s="193"/>
      <c r="T216" s="194"/>
      <c r="AT216" s="188" t="s">
        <v>176</v>
      </c>
      <c r="AU216" s="188" t="s">
        <v>84</v>
      </c>
      <c r="AV216" s="12" t="s">
        <v>84</v>
      </c>
      <c r="AW216" s="12" t="s">
        <v>35</v>
      </c>
      <c r="AX216" s="12" t="s">
        <v>80</v>
      </c>
      <c r="AY216" s="188" t="s">
        <v>166</v>
      </c>
    </row>
    <row r="217" s="1" customFormat="1" ht="16.5" customHeight="1">
      <c r="B217" s="173"/>
      <c r="C217" s="203" t="s">
        <v>450</v>
      </c>
      <c r="D217" s="203" t="s">
        <v>202</v>
      </c>
      <c r="E217" s="204" t="s">
        <v>578</v>
      </c>
      <c r="F217" s="205" t="s">
        <v>1103</v>
      </c>
      <c r="G217" s="206" t="s">
        <v>172</v>
      </c>
      <c r="H217" s="207">
        <v>11.257</v>
      </c>
      <c r="I217" s="208"/>
      <c r="J217" s="209">
        <f>ROUND(I217*H217,2)</f>
        <v>0</v>
      </c>
      <c r="K217" s="205" t="s">
        <v>173</v>
      </c>
      <c r="L217" s="210"/>
      <c r="M217" s="211" t="s">
        <v>3</v>
      </c>
      <c r="N217" s="212" t="s">
        <v>45</v>
      </c>
      <c r="O217" s="65"/>
      <c r="P217" s="183">
        <f>O217*H217</f>
        <v>0</v>
      </c>
      <c r="Q217" s="183">
        <v>0.019199999999999998</v>
      </c>
      <c r="R217" s="183">
        <f>Q217*H217</f>
        <v>0.21613439999999998</v>
      </c>
      <c r="S217" s="183">
        <v>0</v>
      </c>
      <c r="T217" s="184">
        <f>S217*H217</f>
        <v>0</v>
      </c>
      <c r="AR217" s="17" t="s">
        <v>334</v>
      </c>
      <c r="AT217" s="17" t="s">
        <v>202</v>
      </c>
      <c r="AU217" s="17" t="s">
        <v>84</v>
      </c>
      <c r="AY217" s="17" t="s">
        <v>166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84</v>
      </c>
      <c r="BK217" s="185">
        <f>ROUND(I217*H217,2)</f>
        <v>0</v>
      </c>
      <c r="BL217" s="17" t="s">
        <v>184</v>
      </c>
      <c r="BM217" s="17" t="s">
        <v>1523</v>
      </c>
    </row>
    <row r="218" s="12" customFormat="1">
      <c r="B218" s="186"/>
      <c r="D218" s="187" t="s">
        <v>176</v>
      </c>
      <c r="E218" s="188" t="s">
        <v>3</v>
      </c>
      <c r="F218" s="189" t="s">
        <v>1524</v>
      </c>
      <c r="H218" s="190">
        <v>10.234</v>
      </c>
      <c r="I218" s="191"/>
      <c r="L218" s="186"/>
      <c r="M218" s="192"/>
      <c r="N218" s="193"/>
      <c r="O218" s="193"/>
      <c r="P218" s="193"/>
      <c r="Q218" s="193"/>
      <c r="R218" s="193"/>
      <c r="S218" s="193"/>
      <c r="T218" s="194"/>
      <c r="AT218" s="188" t="s">
        <v>176</v>
      </c>
      <c r="AU218" s="188" t="s">
        <v>84</v>
      </c>
      <c r="AV218" s="12" t="s">
        <v>84</v>
      </c>
      <c r="AW218" s="12" t="s">
        <v>35</v>
      </c>
      <c r="AX218" s="12" t="s">
        <v>80</v>
      </c>
      <c r="AY218" s="188" t="s">
        <v>166</v>
      </c>
    </row>
    <row r="219" s="12" customFormat="1">
      <c r="B219" s="186"/>
      <c r="D219" s="187" t="s">
        <v>176</v>
      </c>
      <c r="F219" s="189" t="s">
        <v>1525</v>
      </c>
      <c r="H219" s="190">
        <v>11.257</v>
      </c>
      <c r="I219" s="191"/>
      <c r="L219" s="186"/>
      <c r="M219" s="192"/>
      <c r="N219" s="193"/>
      <c r="O219" s="193"/>
      <c r="P219" s="193"/>
      <c r="Q219" s="193"/>
      <c r="R219" s="193"/>
      <c r="S219" s="193"/>
      <c r="T219" s="194"/>
      <c r="AT219" s="188" t="s">
        <v>176</v>
      </c>
      <c r="AU219" s="188" t="s">
        <v>84</v>
      </c>
      <c r="AV219" s="12" t="s">
        <v>84</v>
      </c>
      <c r="AW219" s="12" t="s">
        <v>4</v>
      </c>
      <c r="AX219" s="12" t="s">
        <v>80</v>
      </c>
      <c r="AY219" s="188" t="s">
        <v>166</v>
      </c>
    </row>
    <row r="220" s="1" customFormat="1" ht="16.5" customHeight="1">
      <c r="B220" s="173"/>
      <c r="C220" s="174" t="s">
        <v>454</v>
      </c>
      <c r="D220" s="174" t="s">
        <v>169</v>
      </c>
      <c r="E220" s="175" t="s">
        <v>583</v>
      </c>
      <c r="F220" s="176" t="s">
        <v>584</v>
      </c>
      <c r="G220" s="177" t="s">
        <v>172</v>
      </c>
      <c r="H220" s="178">
        <v>10.234</v>
      </c>
      <c r="I220" s="179"/>
      <c r="J220" s="180">
        <f>ROUND(I220*H220,2)</f>
        <v>0</v>
      </c>
      <c r="K220" s="176" t="s">
        <v>173</v>
      </c>
      <c r="L220" s="35"/>
      <c r="M220" s="181" t="s">
        <v>3</v>
      </c>
      <c r="N220" s="182" t="s">
        <v>45</v>
      </c>
      <c r="O220" s="65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AR220" s="17" t="s">
        <v>184</v>
      </c>
      <c r="AT220" s="17" t="s">
        <v>169</v>
      </c>
      <c r="AU220" s="17" t="s">
        <v>84</v>
      </c>
      <c r="AY220" s="17" t="s">
        <v>166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7" t="s">
        <v>84</v>
      </c>
      <c r="BK220" s="185">
        <f>ROUND(I220*H220,2)</f>
        <v>0</v>
      </c>
      <c r="BL220" s="17" t="s">
        <v>184</v>
      </c>
      <c r="BM220" s="17" t="s">
        <v>1526</v>
      </c>
    </row>
    <row r="221" s="1" customFormat="1" ht="16.5" customHeight="1">
      <c r="B221" s="173"/>
      <c r="C221" s="174" t="s">
        <v>458</v>
      </c>
      <c r="D221" s="174" t="s">
        <v>169</v>
      </c>
      <c r="E221" s="175" t="s">
        <v>587</v>
      </c>
      <c r="F221" s="176" t="s">
        <v>588</v>
      </c>
      <c r="G221" s="177" t="s">
        <v>172</v>
      </c>
      <c r="H221" s="178">
        <v>10.234</v>
      </c>
      <c r="I221" s="179"/>
      <c r="J221" s="180">
        <f>ROUND(I221*H221,2)</f>
        <v>0</v>
      </c>
      <c r="K221" s="176" t="s">
        <v>173</v>
      </c>
      <c r="L221" s="35"/>
      <c r="M221" s="181" t="s">
        <v>3</v>
      </c>
      <c r="N221" s="182" t="s">
        <v>45</v>
      </c>
      <c r="O221" s="65"/>
      <c r="P221" s="183">
        <f>O221*H221</f>
        <v>0</v>
      </c>
      <c r="Q221" s="183">
        <v>0</v>
      </c>
      <c r="R221" s="183">
        <f>Q221*H221</f>
        <v>0</v>
      </c>
      <c r="S221" s="183">
        <v>0</v>
      </c>
      <c r="T221" s="184">
        <f>S221*H221</f>
        <v>0</v>
      </c>
      <c r="AR221" s="17" t="s">
        <v>184</v>
      </c>
      <c r="AT221" s="17" t="s">
        <v>169</v>
      </c>
      <c r="AU221" s="17" t="s">
        <v>84</v>
      </c>
      <c r="AY221" s="17" t="s">
        <v>166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84</v>
      </c>
      <c r="BK221" s="185">
        <f>ROUND(I221*H221,2)</f>
        <v>0</v>
      </c>
      <c r="BL221" s="17" t="s">
        <v>184</v>
      </c>
      <c r="BM221" s="17" t="s">
        <v>1527</v>
      </c>
    </row>
    <row r="222" s="1" customFormat="1" ht="16.5" customHeight="1">
      <c r="B222" s="173"/>
      <c r="C222" s="174" t="s">
        <v>462</v>
      </c>
      <c r="D222" s="174" t="s">
        <v>169</v>
      </c>
      <c r="E222" s="175" t="s">
        <v>591</v>
      </c>
      <c r="F222" s="176" t="s">
        <v>592</v>
      </c>
      <c r="G222" s="177" t="s">
        <v>172</v>
      </c>
      <c r="H222" s="178">
        <v>10.234</v>
      </c>
      <c r="I222" s="179"/>
      <c r="J222" s="180">
        <f>ROUND(I222*H222,2)</f>
        <v>0</v>
      </c>
      <c r="K222" s="176" t="s">
        <v>173</v>
      </c>
      <c r="L222" s="35"/>
      <c r="M222" s="181" t="s">
        <v>3</v>
      </c>
      <c r="N222" s="182" t="s">
        <v>45</v>
      </c>
      <c r="O222" s="65"/>
      <c r="P222" s="183">
        <f>O222*H222</f>
        <v>0</v>
      </c>
      <c r="Q222" s="183">
        <v>0</v>
      </c>
      <c r="R222" s="183">
        <f>Q222*H222</f>
        <v>0</v>
      </c>
      <c r="S222" s="183">
        <v>0</v>
      </c>
      <c r="T222" s="184">
        <f>S222*H222</f>
        <v>0</v>
      </c>
      <c r="AR222" s="17" t="s">
        <v>184</v>
      </c>
      <c r="AT222" s="17" t="s">
        <v>169</v>
      </c>
      <c r="AU222" s="17" t="s">
        <v>84</v>
      </c>
      <c r="AY222" s="17" t="s">
        <v>166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7" t="s">
        <v>84</v>
      </c>
      <c r="BK222" s="185">
        <f>ROUND(I222*H222,2)</f>
        <v>0</v>
      </c>
      <c r="BL222" s="17" t="s">
        <v>184</v>
      </c>
      <c r="BM222" s="17" t="s">
        <v>1528</v>
      </c>
    </row>
    <row r="223" s="1" customFormat="1" ht="22.5" customHeight="1">
      <c r="B223" s="173"/>
      <c r="C223" s="174" t="s">
        <v>466</v>
      </c>
      <c r="D223" s="174" t="s">
        <v>169</v>
      </c>
      <c r="E223" s="175" t="s">
        <v>595</v>
      </c>
      <c r="F223" s="176" t="s">
        <v>596</v>
      </c>
      <c r="G223" s="177" t="s">
        <v>356</v>
      </c>
      <c r="H223" s="213"/>
      <c r="I223" s="179"/>
      <c r="J223" s="180">
        <f>ROUND(I223*H223,2)</f>
        <v>0</v>
      </c>
      <c r="K223" s="176" t="s">
        <v>173</v>
      </c>
      <c r="L223" s="35"/>
      <c r="M223" s="181" t="s">
        <v>3</v>
      </c>
      <c r="N223" s="182" t="s">
        <v>45</v>
      </c>
      <c r="O223" s="65"/>
      <c r="P223" s="183">
        <f>O223*H223</f>
        <v>0</v>
      </c>
      <c r="Q223" s="183">
        <v>0</v>
      </c>
      <c r="R223" s="183">
        <f>Q223*H223</f>
        <v>0</v>
      </c>
      <c r="S223" s="183">
        <v>0</v>
      </c>
      <c r="T223" s="184">
        <f>S223*H223</f>
        <v>0</v>
      </c>
      <c r="AR223" s="17" t="s">
        <v>184</v>
      </c>
      <c r="AT223" s="17" t="s">
        <v>169</v>
      </c>
      <c r="AU223" s="17" t="s">
        <v>84</v>
      </c>
      <c r="AY223" s="17" t="s">
        <v>166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7" t="s">
        <v>84</v>
      </c>
      <c r="BK223" s="185">
        <f>ROUND(I223*H223,2)</f>
        <v>0</v>
      </c>
      <c r="BL223" s="17" t="s">
        <v>184</v>
      </c>
      <c r="BM223" s="17" t="s">
        <v>1529</v>
      </c>
    </row>
    <row r="224" s="11" customFormat="1" ht="22.8" customHeight="1">
      <c r="B224" s="160"/>
      <c r="D224" s="161" t="s">
        <v>72</v>
      </c>
      <c r="E224" s="171" t="s">
        <v>598</v>
      </c>
      <c r="F224" s="171" t="s">
        <v>599</v>
      </c>
      <c r="I224" s="163"/>
      <c r="J224" s="172">
        <f>BK224</f>
        <v>0</v>
      </c>
      <c r="L224" s="160"/>
      <c r="M224" s="165"/>
      <c r="N224" s="166"/>
      <c r="O224" s="166"/>
      <c r="P224" s="167">
        <f>SUM(P225:P230)</f>
        <v>0</v>
      </c>
      <c r="Q224" s="166"/>
      <c r="R224" s="167">
        <f>SUM(R225:R230)</f>
        <v>0.0053617999999999999</v>
      </c>
      <c r="S224" s="166"/>
      <c r="T224" s="168">
        <f>SUM(T225:T230)</f>
        <v>0</v>
      </c>
      <c r="AR224" s="161" t="s">
        <v>84</v>
      </c>
      <c r="AT224" s="169" t="s">
        <v>72</v>
      </c>
      <c r="AU224" s="169" t="s">
        <v>80</v>
      </c>
      <c r="AY224" s="161" t="s">
        <v>166</v>
      </c>
      <c r="BK224" s="170">
        <f>SUM(BK225:BK230)</f>
        <v>0</v>
      </c>
    </row>
    <row r="225" s="1" customFormat="1" ht="16.5" customHeight="1">
      <c r="B225" s="173"/>
      <c r="C225" s="174" t="s">
        <v>470</v>
      </c>
      <c r="D225" s="174" t="s">
        <v>169</v>
      </c>
      <c r="E225" s="175" t="s">
        <v>601</v>
      </c>
      <c r="F225" s="176" t="s">
        <v>602</v>
      </c>
      <c r="G225" s="177" t="s">
        <v>172</v>
      </c>
      <c r="H225" s="178">
        <v>7.8849999999999998</v>
      </c>
      <c r="I225" s="179"/>
      <c r="J225" s="180">
        <f>ROUND(I225*H225,2)</f>
        <v>0</v>
      </c>
      <c r="K225" s="176" t="s">
        <v>173</v>
      </c>
      <c r="L225" s="35"/>
      <c r="M225" s="181" t="s">
        <v>3</v>
      </c>
      <c r="N225" s="182" t="s">
        <v>45</v>
      </c>
      <c r="O225" s="65"/>
      <c r="P225" s="183">
        <f>O225*H225</f>
        <v>0</v>
      </c>
      <c r="Q225" s="183">
        <v>8.0000000000000007E-05</v>
      </c>
      <c r="R225" s="183">
        <f>Q225*H225</f>
        <v>0.00063080000000000005</v>
      </c>
      <c r="S225" s="183">
        <v>0</v>
      </c>
      <c r="T225" s="184">
        <f>S225*H225</f>
        <v>0</v>
      </c>
      <c r="AR225" s="17" t="s">
        <v>184</v>
      </c>
      <c r="AT225" s="17" t="s">
        <v>169</v>
      </c>
      <c r="AU225" s="17" t="s">
        <v>84</v>
      </c>
      <c r="AY225" s="17" t="s">
        <v>166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7" t="s">
        <v>84</v>
      </c>
      <c r="BK225" s="185">
        <f>ROUND(I225*H225,2)</f>
        <v>0</v>
      </c>
      <c r="BL225" s="17" t="s">
        <v>184</v>
      </c>
      <c r="BM225" s="17" t="s">
        <v>1530</v>
      </c>
    </row>
    <row r="226" s="12" customFormat="1">
      <c r="B226" s="186"/>
      <c r="D226" s="187" t="s">
        <v>176</v>
      </c>
      <c r="E226" s="188" t="s">
        <v>3</v>
      </c>
      <c r="F226" s="189" t="s">
        <v>1531</v>
      </c>
      <c r="H226" s="190">
        <v>7.8849999999999998</v>
      </c>
      <c r="I226" s="191"/>
      <c r="L226" s="186"/>
      <c r="M226" s="192"/>
      <c r="N226" s="193"/>
      <c r="O226" s="193"/>
      <c r="P226" s="193"/>
      <c r="Q226" s="193"/>
      <c r="R226" s="193"/>
      <c r="S226" s="193"/>
      <c r="T226" s="194"/>
      <c r="AT226" s="188" t="s">
        <v>176</v>
      </c>
      <c r="AU226" s="188" t="s">
        <v>84</v>
      </c>
      <c r="AV226" s="12" t="s">
        <v>84</v>
      </c>
      <c r="AW226" s="12" t="s">
        <v>35</v>
      </c>
      <c r="AX226" s="12" t="s">
        <v>80</v>
      </c>
      <c r="AY226" s="188" t="s">
        <v>166</v>
      </c>
    </row>
    <row r="227" s="1" customFormat="1" ht="16.5" customHeight="1">
      <c r="B227" s="173"/>
      <c r="C227" s="174" t="s">
        <v>474</v>
      </c>
      <c r="D227" s="174" t="s">
        <v>169</v>
      </c>
      <c r="E227" s="175" t="s">
        <v>609</v>
      </c>
      <c r="F227" s="176" t="s">
        <v>610</v>
      </c>
      <c r="G227" s="177" t="s">
        <v>172</v>
      </c>
      <c r="H227" s="178">
        <v>7.8849999999999998</v>
      </c>
      <c r="I227" s="179"/>
      <c r="J227" s="180">
        <f>ROUND(I227*H227,2)</f>
        <v>0</v>
      </c>
      <c r="K227" s="176" t="s">
        <v>173</v>
      </c>
      <c r="L227" s="35"/>
      <c r="M227" s="181" t="s">
        <v>3</v>
      </c>
      <c r="N227" s="182" t="s">
        <v>45</v>
      </c>
      <c r="O227" s="65"/>
      <c r="P227" s="183">
        <f>O227*H227</f>
        <v>0</v>
      </c>
      <c r="Q227" s="183">
        <v>0.00013999999999999999</v>
      </c>
      <c r="R227" s="183">
        <f>Q227*H227</f>
        <v>0.0011038999999999999</v>
      </c>
      <c r="S227" s="183">
        <v>0</v>
      </c>
      <c r="T227" s="184">
        <f>S227*H227</f>
        <v>0</v>
      </c>
      <c r="AR227" s="17" t="s">
        <v>184</v>
      </c>
      <c r="AT227" s="17" t="s">
        <v>169</v>
      </c>
      <c r="AU227" s="17" t="s">
        <v>84</v>
      </c>
      <c r="AY227" s="17" t="s">
        <v>166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7" t="s">
        <v>84</v>
      </c>
      <c r="BK227" s="185">
        <f>ROUND(I227*H227,2)</f>
        <v>0</v>
      </c>
      <c r="BL227" s="17" t="s">
        <v>184</v>
      </c>
      <c r="BM227" s="17" t="s">
        <v>1532</v>
      </c>
    </row>
    <row r="228" s="12" customFormat="1">
      <c r="B228" s="186"/>
      <c r="D228" s="187" t="s">
        <v>176</v>
      </c>
      <c r="E228" s="188" t="s">
        <v>3</v>
      </c>
      <c r="F228" s="189" t="s">
        <v>1533</v>
      </c>
      <c r="H228" s="190">
        <v>7.8849999999999998</v>
      </c>
      <c r="I228" s="191"/>
      <c r="L228" s="186"/>
      <c r="M228" s="192"/>
      <c r="N228" s="193"/>
      <c r="O228" s="193"/>
      <c r="P228" s="193"/>
      <c r="Q228" s="193"/>
      <c r="R228" s="193"/>
      <c r="S228" s="193"/>
      <c r="T228" s="194"/>
      <c r="AT228" s="188" t="s">
        <v>176</v>
      </c>
      <c r="AU228" s="188" t="s">
        <v>84</v>
      </c>
      <c r="AV228" s="12" t="s">
        <v>84</v>
      </c>
      <c r="AW228" s="12" t="s">
        <v>35</v>
      </c>
      <c r="AX228" s="12" t="s">
        <v>80</v>
      </c>
      <c r="AY228" s="188" t="s">
        <v>166</v>
      </c>
    </row>
    <row r="229" s="1" customFormat="1" ht="16.5" customHeight="1">
      <c r="B229" s="173"/>
      <c r="C229" s="174" t="s">
        <v>478</v>
      </c>
      <c r="D229" s="174" t="s">
        <v>169</v>
      </c>
      <c r="E229" s="175" t="s">
        <v>614</v>
      </c>
      <c r="F229" s="176" t="s">
        <v>615</v>
      </c>
      <c r="G229" s="177" t="s">
        <v>172</v>
      </c>
      <c r="H229" s="178">
        <v>7.8849999999999998</v>
      </c>
      <c r="I229" s="179"/>
      <c r="J229" s="180">
        <f>ROUND(I229*H229,2)</f>
        <v>0</v>
      </c>
      <c r="K229" s="176" t="s">
        <v>173</v>
      </c>
      <c r="L229" s="35"/>
      <c r="M229" s="181" t="s">
        <v>3</v>
      </c>
      <c r="N229" s="182" t="s">
        <v>45</v>
      </c>
      <c r="O229" s="65"/>
      <c r="P229" s="183">
        <f>O229*H229</f>
        <v>0</v>
      </c>
      <c r="Q229" s="183">
        <v>0.00023000000000000001</v>
      </c>
      <c r="R229" s="183">
        <f>Q229*H229</f>
        <v>0.0018135499999999999</v>
      </c>
      <c r="S229" s="183">
        <v>0</v>
      </c>
      <c r="T229" s="184">
        <f>S229*H229</f>
        <v>0</v>
      </c>
      <c r="AR229" s="17" t="s">
        <v>184</v>
      </c>
      <c r="AT229" s="17" t="s">
        <v>169</v>
      </c>
      <c r="AU229" s="17" t="s">
        <v>84</v>
      </c>
      <c r="AY229" s="17" t="s">
        <v>166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7" t="s">
        <v>84</v>
      </c>
      <c r="BK229" s="185">
        <f>ROUND(I229*H229,2)</f>
        <v>0</v>
      </c>
      <c r="BL229" s="17" t="s">
        <v>184</v>
      </c>
      <c r="BM229" s="17" t="s">
        <v>1534</v>
      </c>
    </row>
    <row r="230" s="1" customFormat="1" ht="16.5" customHeight="1">
      <c r="B230" s="173"/>
      <c r="C230" s="174" t="s">
        <v>482</v>
      </c>
      <c r="D230" s="174" t="s">
        <v>169</v>
      </c>
      <c r="E230" s="175" t="s">
        <v>618</v>
      </c>
      <c r="F230" s="176" t="s">
        <v>619</v>
      </c>
      <c r="G230" s="177" t="s">
        <v>172</v>
      </c>
      <c r="H230" s="178">
        <v>7.8849999999999998</v>
      </c>
      <c r="I230" s="179"/>
      <c r="J230" s="180">
        <f>ROUND(I230*H230,2)</f>
        <v>0</v>
      </c>
      <c r="K230" s="176" t="s">
        <v>173</v>
      </c>
      <c r="L230" s="35"/>
      <c r="M230" s="181" t="s">
        <v>3</v>
      </c>
      <c r="N230" s="182" t="s">
        <v>45</v>
      </c>
      <c r="O230" s="65"/>
      <c r="P230" s="183">
        <f>O230*H230</f>
        <v>0</v>
      </c>
      <c r="Q230" s="183">
        <v>0.00023000000000000001</v>
      </c>
      <c r="R230" s="183">
        <f>Q230*H230</f>
        <v>0.0018135499999999999</v>
      </c>
      <c r="S230" s="183">
        <v>0</v>
      </c>
      <c r="T230" s="184">
        <f>S230*H230</f>
        <v>0</v>
      </c>
      <c r="AR230" s="17" t="s">
        <v>184</v>
      </c>
      <c r="AT230" s="17" t="s">
        <v>169</v>
      </c>
      <c r="AU230" s="17" t="s">
        <v>84</v>
      </c>
      <c r="AY230" s="17" t="s">
        <v>166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7" t="s">
        <v>84</v>
      </c>
      <c r="BK230" s="185">
        <f>ROUND(I230*H230,2)</f>
        <v>0</v>
      </c>
      <c r="BL230" s="17" t="s">
        <v>184</v>
      </c>
      <c r="BM230" s="17" t="s">
        <v>1535</v>
      </c>
    </row>
    <row r="231" s="11" customFormat="1" ht="22.8" customHeight="1">
      <c r="B231" s="160"/>
      <c r="D231" s="161" t="s">
        <v>72</v>
      </c>
      <c r="E231" s="171" t="s">
        <v>677</v>
      </c>
      <c r="F231" s="171" t="s">
        <v>678</v>
      </c>
      <c r="I231" s="163"/>
      <c r="J231" s="172">
        <f>BK231</f>
        <v>0</v>
      </c>
      <c r="L231" s="160"/>
      <c r="M231" s="165"/>
      <c r="N231" s="166"/>
      <c r="O231" s="166"/>
      <c r="P231" s="167">
        <f>SUM(P232:P234)</f>
        <v>0</v>
      </c>
      <c r="Q231" s="166"/>
      <c r="R231" s="167">
        <f>SUM(R232:R234)</f>
        <v>0.047</v>
      </c>
      <c r="S231" s="166"/>
      <c r="T231" s="168">
        <f>SUM(T232:T234)</f>
        <v>0</v>
      </c>
      <c r="AR231" s="161" t="s">
        <v>84</v>
      </c>
      <c r="AT231" s="169" t="s">
        <v>72</v>
      </c>
      <c r="AU231" s="169" t="s">
        <v>80</v>
      </c>
      <c r="AY231" s="161" t="s">
        <v>166</v>
      </c>
      <c r="BK231" s="170">
        <f>SUM(BK232:BK234)</f>
        <v>0</v>
      </c>
    </row>
    <row r="232" s="1" customFormat="1" ht="22.5" customHeight="1">
      <c r="B232" s="173"/>
      <c r="C232" s="174" t="s">
        <v>486</v>
      </c>
      <c r="D232" s="174" t="s">
        <v>169</v>
      </c>
      <c r="E232" s="175" t="s">
        <v>680</v>
      </c>
      <c r="F232" s="176" t="s">
        <v>681</v>
      </c>
      <c r="G232" s="177" t="s">
        <v>172</v>
      </c>
      <c r="H232" s="178">
        <v>7.8849999999999998</v>
      </c>
      <c r="I232" s="179"/>
      <c r="J232" s="180">
        <f>ROUND(I232*H232,2)</f>
        <v>0</v>
      </c>
      <c r="K232" s="176" t="s">
        <v>173</v>
      </c>
      <c r="L232" s="35"/>
      <c r="M232" s="181" t="s">
        <v>3</v>
      </c>
      <c r="N232" s="182" t="s">
        <v>45</v>
      </c>
      <c r="O232" s="65"/>
      <c r="P232" s="183">
        <f>O232*H232</f>
        <v>0</v>
      </c>
      <c r="Q232" s="183">
        <v>0</v>
      </c>
      <c r="R232" s="183">
        <f>Q232*H232</f>
        <v>0</v>
      </c>
      <c r="S232" s="183">
        <v>0</v>
      </c>
      <c r="T232" s="184">
        <f>S232*H232</f>
        <v>0</v>
      </c>
      <c r="AR232" s="17" t="s">
        <v>184</v>
      </c>
      <c r="AT232" s="17" t="s">
        <v>169</v>
      </c>
      <c r="AU232" s="17" t="s">
        <v>84</v>
      </c>
      <c r="AY232" s="17" t="s">
        <v>166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7" t="s">
        <v>84</v>
      </c>
      <c r="BK232" s="185">
        <f>ROUND(I232*H232,2)</f>
        <v>0</v>
      </c>
      <c r="BL232" s="17" t="s">
        <v>184</v>
      </c>
      <c r="BM232" s="17" t="s">
        <v>1536</v>
      </c>
    </row>
    <row r="233" s="12" customFormat="1">
      <c r="B233" s="186"/>
      <c r="D233" s="187" t="s">
        <v>176</v>
      </c>
      <c r="E233" s="188" t="s">
        <v>3</v>
      </c>
      <c r="F233" s="189" t="s">
        <v>1537</v>
      </c>
      <c r="H233" s="190">
        <v>7.8849999999999998</v>
      </c>
      <c r="I233" s="191"/>
      <c r="L233" s="186"/>
      <c r="M233" s="192"/>
      <c r="N233" s="193"/>
      <c r="O233" s="193"/>
      <c r="P233" s="193"/>
      <c r="Q233" s="193"/>
      <c r="R233" s="193"/>
      <c r="S233" s="193"/>
      <c r="T233" s="194"/>
      <c r="AT233" s="188" t="s">
        <v>176</v>
      </c>
      <c r="AU233" s="188" t="s">
        <v>84</v>
      </c>
      <c r="AV233" s="12" t="s">
        <v>84</v>
      </c>
      <c r="AW233" s="12" t="s">
        <v>35</v>
      </c>
      <c r="AX233" s="12" t="s">
        <v>80</v>
      </c>
      <c r="AY233" s="188" t="s">
        <v>166</v>
      </c>
    </row>
    <row r="234" s="1" customFormat="1" ht="16.5" customHeight="1">
      <c r="B234" s="173"/>
      <c r="C234" s="203" t="s">
        <v>490</v>
      </c>
      <c r="D234" s="203" t="s">
        <v>202</v>
      </c>
      <c r="E234" s="204" t="s">
        <v>685</v>
      </c>
      <c r="F234" s="205" t="s">
        <v>686</v>
      </c>
      <c r="G234" s="206" t="s">
        <v>296</v>
      </c>
      <c r="H234" s="207">
        <v>0.047</v>
      </c>
      <c r="I234" s="208"/>
      <c r="J234" s="209">
        <f>ROUND(I234*H234,2)</f>
        <v>0</v>
      </c>
      <c r="K234" s="205" t="s">
        <v>205</v>
      </c>
      <c r="L234" s="210"/>
      <c r="M234" s="222" t="s">
        <v>3</v>
      </c>
      <c r="N234" s="223" t="s">
        <v>45</v>
      </c>
      <c r="O234" s="219"/>
      <c r="P234" s="220">
        <f>O234*H234</f>
        <v>0</v>
      </c>
      <c r="Q234" s="220">
        <v>1</v>
      </c>
      <c r="R234" s="220">
        <f>Q234*H234</f>
        <v>0.047</v>
      </c>
      <c r="S234" s="220">
        <v>0</v>
      </c>
      <c r="T234" s="221">
        <f>S234*H234</f>
        <v>0</v>
      </c>
      <c r="AR234" s="17" t="s">
        <v>334</v>
      </c>
      <c r="AT234" s="17" t="s">
        <v>202</v>
      </c>
      <c r="AU234" s="17" t="s">
        <v>84</v>
      </c>
      <c r="AY234" s="17" t="s">
        <v>166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7" t="s">
        <v>84</v>
      </c>
      <c r="BK234" s="185">
        <f>ROUND(I234*H234,2)</f>
        <v>0</v>
      </c>
      <c r="BL234" s="17" t="s">
        <v>184</v>
      </c>
      <c r="BM234" s="17" t="s">
        <v>1538</v>
      </c>
    </row>
    <row r="235" s="1" customFormat="1" ht="6.96" customHeight="1">
      <c r="B235" s="50"/>
      <c r="C235" s="51"/>
      <c r="D235" s="51"/>
      <c r="E235" s="51"/>
      <c r="F235" s="51"/>
      <c r="G235" s="51"/>
      <c r="H235" s="51"/>
      <c r="I235" s="135"/>
      <c r="J235" s="51"/>
      <c r="K235" s="51"/>
      <c r="L235" s="35"/>
    </row>
  </sheetData>
  <autoFilter ref="C103:K23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0:H90"/>
    <mergeCell ref="E94:H94"/>
    <mergeCell ref="E92:H92"/>
    <mergeCell ref="E96:H9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6</v>
      </c>
      <c r="AT2" s="17" t="s">
        <v>120</v>
      </c>
    </row>
    <row r="3" ht="6.96" customHeight="1">
      <c r="B3" s="18"/>
      <c r="C3" s="19"/>
      <c r="D3" s="19"/>
      <c r="E3" s="19"/>
      <c r="F3" s="19"/>
      <c r="G3" s="19"/>
      <c r="H3" s="19"/>
      <c r="I3" s="117"/>
      <c r="J3" s="19"/>
      <c r="K3" s="19"/>
      <c r="L3" s="20"/>
      <c r="AT3" s="17" t="s">
        <v>80</v>
      </c>
    </row>
    <row r="4" ht="24.96" customHeight="1">
      <c r="B4" s="20"/>
      <c r="D4" s="21" t="s">
        <v>124</v>
      </c>
      <c r="L4" s="20"/>
      <c r="M4" s="22" t="s">
        <v>11</v>
      </c>
      <c r="AT4" s="17" t="s">
        <v>4</v>
      </c>
    </row>
    <row r="5" ht="6.96" customHeight="1">
      <c r="B5" s="20"/>
      <c r="L5" s="20"/>
    </row>
    <row r="6" ht="12" customHeight="1">
      <c r="B6" s="20"/>
      <c r="D6" s="29" t="s">
        <v>17</v>
      </c>
      <c r="L6" s="20"/>
    </row>
    <row r="7" ht="16.5" customHeight="1">
      <c r="B7" s="20"/>
      <c r="E7" s="118" t="str">
        <f>'Rekapitulace stavby'!K6</f>
        <v>STAVEBNÍ ÚPRAVY OBJEKTU TOVÁRNÍ 44</v>
      </c>
      <c r="F7" s="29"/>
      <c r="G7" s="29"/>
      <c r="H7" s="29"/>
      <c r="L7" s="20"/>
    </row>
    <row r="8">
      <c r="B8" s="20"/>
      <c r="D8" s="29" t="s">
        <v>125</v>
      </c>
      <c r="L8" s="20"/>
    </row>
    <row r="9" ht="16.5" customHeight="1">
      <c r="B9" s="20"/>
      <c r="E9" s="118" t="s">
        <v>749</v>
      </c>
      <c r="L9" s="20"/>
    </row>
    <row r="10" ht="12" customHeight="1">
      <c r="B10" s="20"/>
      <c r="D10" s="29" t="s">
        <v>127</v>
      </c>
      <c r="L10" s="20"/>
    </row>
    <row r="11" s="1" customFormat="1" ht="16.5" customHeight="1">
      <c r="B11" s="35"/>
      <c r="E11" s="29" t="s">
        <v>750</v>
      </c>
      <c r="F11" s="1"/>
      <c r="G11" s="1"/>
      <c r="H11" s="1"/>
      <c r="I11" s="119"/>
      <c r="L11" s="35"/>
    </row>
    <row r="12" s="1" customFormat="1" ht="12" customHeight="1">
      <c r="B12" s="35"/>
      <c r="D12" s="29" t="s">
        <v>751</v>
      </c>
      <c r="I12" s="119"/>
      <c r="L12" s="35"/>
    </row>
    <row r="13" s="1" customFormat="1" ht="36.96" customHeight="1">
      <c r="B13" s="35"/>
      <c r="E13" s="56" t="s">
        <v>1539</v>
      </c>
      <c r="F13" s="1"/>
      <c r="G13" s="1"/>
      <c r="H13" s="1"/>
      <c r="I13" s="119"/>
      <c r="L13" s="35"/>
    </row>
    <row r="14" s="1" customFormat="1">
      <c r="B14" s="35"/>
      <c r="I14" s="119"/>
      <c r="L14" s="35"/>
    </row>
    <row r="15" s="1" customFormat="1" ht="12" customHeight="1">
      <c r="B15" s="35"/>
      <c r="D15" s="29" t="s">
        <v>19</v>
      </c>
      <c r="F15" s="17" t="s">
        <v>3</v>
      </c>
      <c r="I15" s="120" t="s">
        <v>20</v>
      </c>
      <c r="J15" s="17" t="s">
        <v>3</v>
      </c>
      <c r="L15" s="35"/>
    </row>
    <row r="16" s="1" customFormat="1" ht="12" customHeight="1">
      <c r="B16" s="35"/>
      <c r="D16" s="29" t="s">
        <v>21</v>
      </c>
      <c r="F16" s="17" t="s">
        <v>22</v>
      </c>
      <c r="I16" s="120" t="s">
        <v>23</v>
      </c>
      <c r="J16" s="58" t="str">
        <f>'Rekapitulace stavby'!AN8</f>
        <v>12. 12. 2018</v>
      </c>
      <c r="L16" s="35"/>
    </row>
    <row r="17" s="1" customFormat="1" ht="10.8" customHeight="1">
      <c r="B17" s="35"/>
      <c r="I17" s="119"/>
      <c r="L17" s="35"/>
    </row>
    <row r="18" s="1" customFormat="1" ht="12" customHeight="1">
      <c r="B18" s="35"/>
      <c r="D18" s="29" t="s">
        <v>25</v>
      </c>
      <c r="I18" s="120" t="s">
        <v>26</v>
      </c>
      <c r="J18" s="17" t="s">
        <v>3</v>
      </c>
      <c r="L18" s="35"/>
    </row>
    <row r="19" s="1" customFormat="1" ht="18" customHeight="1">
      <c r="B19" s="35"/>
      <c r="E19" s="17" t="s">
        <v>27</v>
      </c>
      <c r="I19" s="120" t="s">
        <v>28</v>
      </c>
      <c r="J19" s="17" t="s">
        <v>3</v>
      </c>
      <c r="L19" s="35"/>
    </row>
    <row r="20" s="1" customFormat="1" ht="6.96" customHeight="1">
      <c r="B20" s="35"/>
      <c r="I20" s="119"/>
      <c r="L20" s="35"/>
    </row>
    <row r="21" s="1" customFormat="1" ht="12" customHeight="1">
      <c r="B21" s="35"/>
      <c r="D21" s="29" t="s">
        <v>29</v>
      </c>
      <c r="I21" s="120" t="s">
        <v>26</v>
      </c>
      <c r="J21" s="30" t="str">
        <f>'Rekapitulace stavby'!AN13</f>
        <v>Vyplň údaj</v>
      </c>
      <c r="L21" s="35"/>
    </row>
    <row r="22" s="1" customFormat="1" ht="18" customHeight="1">
      <c r="B22" s="35"/>
      <c r="E22" s="30" t="str">
        <f>'Rekapitulace stavby'!E14</f>
        <v>Vyplň údaj</v>
      </c>
      <c r="F22" s="17"/>
      <c r="G22" s="17"/>
      <c r="H22" s="17"/>
      <c r="I22" s="120" t="s">
        <v>28</v>
      </c>
      <c r="J22" s="30" t="str">
        <f>'Rekapitulace stavby'!AN14</f>
        <v>Vyplň údaj</v>
      </c>
      <c r="L22" s="35"/>
    </row>
    <row r="23" s="1" customFormat="1" ht="6.96" customHeight="1">
      <c r="B23" s="35"/>
      <c r="I23" s="119"/>
      <c r="L23" s="35"/>
    </row>
    <row r="24" s="1" customFormat="1" ht="12" customHeight="1">
      <c r="B24" s="35"/>
      <c r="D24" s="29" t="s">
        <v>31</v>
      </c>
      <c r="I24" s="120" t="s">
        <v>26</v>
      </c>
      <c r="J24" s="17" t="s">
        <v>32</v>
      </c>
      <c r="L24" s="35"/>
    </row>
    <row r="25" s="1" customFormat="1" ht="18" customHeight="1">
      <c r="B25" s="35"/>
      <c r="E25" s="17" t="s">
        <v>33</v>
      </c>
      <c r="I25" s="120" t="s">
        <v>28</v>
      </c>
      <c r="J25" s="17" t="s">
        <v>34</v>
      </c>
      <c r="L25" s="35"/>
    </row>
    <row r="26" s="1" customFormat="1" ht="6.96" customHeight="1">
      <c r="B26" s="35"/>
      <c r="I26" s="119"/>
      <c r="L26" s="35"/>
    </row>
    <row r="27" s="1" customFormat="1" ht="12" customHeight="1">
      <c r="B27" s="35"/>
      <c r="D27" s="29" t="s">
        <v>36</v>
      </c>
      <c r="I27" s="120" t="s">
        <v>26</v>
      </c>
      <c r="J27" s="17" t="s">
        <v>32</v>
      </c>
      <c r="L27" s="35"/>
    </row>
    <row r="28" s="1" customFormat="1" ht="18" customHeight="1">
      <c r="B28" s="35"/>
      <c r="E28" s="17" t="s">
        <v>33</v>
      </c>
      <c r="I28" s="120" t="s">
        <v>28</v>
      </c>
      <c r="J28" s="17" t="s">
        <v>34</v>
      </c>
      <c r="L28" s="35"/>
    </row>
    <row r="29" s="1" customFormat="1" ht="6.96" customHeight="1">
      <c r="B29" s="35"/>
      <c r="I29" s="119"/>
      <c r="L29" s="35"/>
    </row>
    <row r="30" s="1" customFormat="1" ht="12" customHeight="1">
      <c r="B30" s="35"/>
      <c r="D30" s="29" t="s">
        <v>37</v>
      </c>
      <c r="I30" s="119"/>
      <c r="L30" s="35"/>
    </row>
    <row r="31" s="7" customFormat="1" ht="16.5" customHeight="1">
      <c r="B31" s="121"/>
      <c r="E31" s="33" t="s">
        <v>3</v>
      </c>
      <c r="F31" s="33"/>
      <c r="G31" s="33"/>
      <c r="H31" s="33"/>
      <c r="I31" s="122"/>
      <c r="L31" s="121"/>
    </row>
    <row r="32" s="1" customFormat="1" ht="6.96" customHeight="1">
      <c r="B32" s="35"/>
      <c r="I32" s="119"/>
      <c r="L32" s="35"/>
    </row>
    <row r="33" s="1" customFormat="1" ht="6.96" customHeight="1">
      <c r="B33" s="35"/>
      <c r="D33" s="61"/>
      <c r="E33" s="61"/>
      <c r="F33" s="61"/>
      <c r="G33" s="61"/>
      <c r="H33" s="61"/>
      <c r="I33" s="123"/>
      <c r="J33" s="61"/>
      <c r="K33" s="61"/>
      <c r="L33" s="35"/>
    </row>
    <row r="34" s="1" customFormat="1" ht="25.44" customHeight="1">
      <c r="B34" s="35"/>
      <c r="D34" s="124" t="s">
        <v>39</v>
      </c>
      <c r="I34" s="119"/>
      <c r="J34" s="81">
        <f>ROUND(J95, 2)</f>
        <v>0</v>
      </c>
      <c r="L34" s="35"/>
    </row>
    <row r="35" s="1" customFormat="1" ht="6.96" customHeight="1">
      <c r="B35" s="35"/>
      <c r="D35" s="61"/>
      <c r="E35" s="61"/>
      <c r="F35" s="61"/>
      <c r="G35" s="61"/>
      <c r="H35" s="61"/>
      <c r="I35" s="123"/>
      <c r="J35" s="61"/>
      <c r="K35" s="61"/>
      <c r="L35" s="35"/>
    </row>
    <row r="36" s="1" customFormat="1" ht="14.4" customHeight="1">
      <c r="B36" s="35"/>
      <c r="F36" s="39" t="s">
        <v>41</v>
      </c>
      <c r="I36" s="125" t="s">
        <v>40</v>
      </c>
      <c r="J36" s="39" t="s">
        <v>42</v>
      </c>
      <c r="L36" s="35"/>
    </row>
    <row r="37" s="1" customFormat="1" ht="14.4" customHeight="1">
      <c r="B37" s="35"/>
      <c r="D37" s="29" t="s">
        <v>43</v>
      </c>
      <c r="E37" s="29" t="s">
        <v>44</v>
      </c>
      <c r="F37" s="126">
        <f>ROUND((SUM(BE95:BE122)),  2)</f>
        <v>0</v>
      </c>
      <c r="I37" s="127">
        <v>0.20999999999999999</v>
      </c>
      <c r="J37" s="126">
        <f>ROUND(((SUM(BE95:BE122))*I37),  2)</f>
        <v>0</v>
      </c>
      <c r="L37" s="35"/>
    </row>
    <row r="38" s="1" customFormat="1" ht="14.4" customHeight="1">
      <c r="B38" s="35"/>
      <c r="E38" s="29" t="s">
        <v>45</v>
      </c>
      <c r="F38" s="126">
        <f>ROUND((SUM(BF95:BF122)),  2)</f>
        <v>0</v>
      </c>
      <c r="I38" s="127">
        <v>0.14999999999999999</v>
      </c>
      <c r="J38" s="126">
        <f>ROUND(((SUM(BF95:BF122))*I38),  2)</f>
        <v>0</v>
      </c>
      <c r="L38" s="35"/>
    </row>
    <row r="39" hidden="1" s="1" customFormat="1" ht="14.4" customHeight="1">
      <c r="B39" s="35"/>
      <c r="E39" s="29" t="s">
        <v>46</v>
      </c>
      <c r="F39" s="126">
        <f>ROUND((SUM(BG95:BG122)),  2)</f>
        <v>0</v>
      </c>
      <c r="I39" s="127">
        <v>0.20999999999999999</v>
      </c>
      <c r="J39" s="126">
        <f>0</f>
        <v>0</v>
      </c>
      <c r="L39" s="35"/>
    </row>
    <row r="40" hidden="1" s="1" customFormat="1" ht="14.4" customHeight="1">
      <c r="B40" s="35"/>
      <c r="E40" s="29" t="s">
        <v>47</v>
      </c>
      <c r="F40" s="126">
        <f>ROUND((SUM(BH95:BH122)),  2)</f>
        <v>0</v>
      </c>
      <c r="I40" s="127">
        <v>0.14999999999999999</v>
      </c>
      <c r="J40" s="126">
        <f>0</f>
        <v>0</v>
      </c>
      <c r="L40" s="35"/>
    </row>
    <row r="41" hidden="1" s="1" customFormat="1" ht="14.4" customHeight="1">
      <c r="B41" s="35"/>
      <c r="E41" s="29" t="s">
        <v>48</v>
      </c>
      <c r="F41" s="126">
        <f>ROUND((SUM(BI95:BI122)),  2)</f>
        <v>0</v>
      </c>
      <c r="I41" s="127">
        <v>0</v>
      </c>
      <c r="J41" s="126">
        <f>0</f>
        <v>0</v>
      </c>
      <c r="L41" s="35"/>
    </row>
    <row r="42" s="1" customFormat="1" ht="6.96" customHeight="1">
      <c r="B42" s="35"/>
      <c r="I42" s="119"/>
      <c r="L42" s="35"/>
    </row>
    <row r="43" s="1" customFormat="1" ht="25.44" customHeight="1">
      <c r="B43" s="35"/>
      <c r="C43" s="128"/>
      <c r="D43" s="129" t="s">
        <v>49</v>
      </c>
      <c r="E43" s="69"/>
      <c r="F43" s="69"/>
      <c r="G43" s="130" t="s">
        <v>50</v>
      </c>
      <c r="H43" s="131" t="s">
        <v>51</v>
      </c>
      <c r="I43" s="132"/>
      <c r="J43" s="133">
        <f>SUM(J34:J41)</f>
        <v>0</v>
      </c>
      <c r="K43" s="134"/>
      <c r="L43" s="35"/>
    </row>
    <row r="44" s="1" customFormat="1" ht="14.4" customHeight="1">
      <c r="B44" s="50"/>
      <c r="C44" s="51"/>
      <c r="D44" s="51"/>
      <c r="E44" s="51"/>
      <c r="F44" s="51"/>
      <c r="G44" s="51"/>
      <c r="H44" s="51"/>
      <c r="I44" s="135"/>
      <c r="J44" s="51"/>
      <c r="K44" s="51"/>
      <c r="L44" s="35"/>
    </row>
    <row r="48" s="1" customFormat="1" ht="6.96" customHeight="1">
      <c r="B48" s="52"/>
      <c r="C48" s="53"/>
      <c r="D48" s="53"/>
      <c r="E48" s="53"/>
      <c r="F48" s="53"/>
      <c r="G48" s="53"/>
      <c r="H48" s="53"/>
      <c r="I48" s="136"/>
      <c r="J48" s="53"/>
      <c r="K48" s="53"/>
      <c r="L48" s="35"/>
    </row>
    <row r="49" s="1" customFormat="1" ht="24.96" customHeight="1">
      <c r="B49" s="35"/>
      <c r="C49" s="21" t="s">
        <v>129</v>
      </c>
      <c r="I49" s="119"/>
      <c r="L49" s="35"/>
    </row>
    <row r="50" s="1" customFormat="1" ht="6.96" customHeight="1">
      <c r="B50" s="35"/>
      <c r="I50" s="119"/>
      <c r="L50" s="35"/>
    </row>
    <row r="51" s="1" customFormat="1" ht="12" customHeight="1">
      <c r="B51" s="35"/>
      <c r="C51" s="29" t="s">
        <v>17</v>
      </c>
      <c r="I51" s="119"/>
      <c r="L51" s="35"/>
    </row>
    <row r="52" s="1" customFormat="1" ht="16.5" customHeight="1">
      <c r="B52" s="35"/>
      <c r="E52" s="118" t="str">
        <f>E7</f>
        <v>STAVEBNÍ ÚPRAVY OBJEKTU TOVÁRNÍ 44</v>
      </c>
      <c r="F52" s="29"/>
      <c r="G52" s="29"/>
      <c r="H52" s="29"/>
      <c r="I52" s="119"/>
      <c r="L52" s="35"/>
    </row>
    <row r="53" ht="12" customHeight="1">
      <c r="B53" s="20"/>
      <c r="C53" s="29" t="s">
        <v>125</v>
      </c>
      <c r="L53" s="20"/>
    </row>
    <row r="54" ht="16.5" customHeight="1">
      <c r="B54" s="20"/>
      <c r="E54" s="118" t="s">
        <v>749</v>
      </c>
      <c r="L54" s="20"/>
    </row>
    <row r="55" ht="12" customHeight="1">
      <c r="B55" s="20"/>
      <c r="C55" s="29" t="s">
        <v>127</v>
      </c>
      <c r="L55" s="20"/>
    </row>
    <row r="56" s="1" customFormat="1" ht="16.5" customHeight="1">
      <c r="B56" s="35"/>
      <c r="E56" s="29" t="s">
        <v>750</v>
      </c>
      <c r="F56" s="1"/>
      <c r="G56" s="1"/>
      <c r="H56" s="1"/>
      <c r="I56" s="119"/>
      <c r="L56" s="35"/>
    </row>
    <row r="57" s="1" customFormat="1" ht="12" customHeight="1">
      <c r="B57" s="35"/>
      <c r="C57" s="29" t="s">
        <v>751</v>
      </c>
      <c r="I57" s="119"/>
      <c r="L57" s="35"/>
    </row>
    <row r="58" s="1" customFormat="1" ht="16.5" customHeight="1">
      <c r="B58" s="35"/>
      <c r="E58" s="56" t="str">
        <f>E13</f>
        <v>18076H - Zastřešení balkonu</v>
      </c>
      <c r="F58" s="1"/>
      <c r="G58" s="1"/>
      <c r="H58" s="1"/>
      <c r="I58" s="119"/>
      <c r="L58" s="35"/>
    </row>
    <row r="59" s="1" customFormat="1" ht="6.96" customHeight="1">
      <c r="B59" s="35"/>
      <c r="I59" s="119"/>
      <c r="L59" s="35"/>
    </row>
    <row r="60" s="1" customFormat="1" ht="12" customHeight="1">
      <c r="B60" s="35"/>
      <c r="C60" s="29" t="s">
        <v>21</v>
      </c>
      <c r="F60" s="17" t="str">
        <f>F16</f>
        <v>Kolín, Tovární 44</v>
      </c>
      <c r="I60" s="120" t="s">
        <v>23</v>
      </c>
      <c r="J60" s="58" t="str">
        <f>IF(J16="","",J16)</f>
        <v>12. 12. 2018</v>
      </c>
      <c r="L60" s="35"/>
    </row>
    <row r="61" s="1" customFormat="1" ht="6.96" customHeight="1">
      <c r="B61" s="35"/>
      <c r="I61" s="119"/>
      <c r="L61" s="35"/>
    </row>
    <row r="62" s="1" customFormat="1" ht="24.9" customHeight="1">
      <c r="B62" s="35"/>
      <c r="C62" s="29" t="s">
        <v>25</v>
      </c>
      <c r="F62" s="17" t="str">
        <f>E19</f>
        <v>Město Kolín, Karlovo náměstí 78, Kolín I</v>
      </c>
      <c r="I62" s="120" t="s">
        <v>31</v>
      </c>
      <c r="J62" s="33" t="str">
        <f>E25</f>
        <v>AZ PROJECT s.r.o., Plynárenská 830, Kolín IV</v>
      </c>
      <c r="L62" s="35"/>
    </row>
    <row r="63" s="1" customFormat="1" ht="24.9" customHeight="1">
      <c r="B63" s="35"/>
      <c r="C63" s="29" t="s">
        <v>29</v>
      </c>
      <c r="F63" s="17" t="str">
        <f>IF(E22="","",E22)</f>
        <v>Vyplň údaj</v>
      </c>
      <c r="I63" s="120" t="s">
        <v>36</v>
      </c>
      <c r="J63" s="33" t="str">
        <f>E28</f>
        <v>AZ PROJECT s.r.o., Plynárenská 830, Kolín IV</v>
      </c>
      <c r="L63" s="35"/>
    </row>
    <row r="64" s="1" customFormat="1" ht="10.32" customHeight="1">
      <c r="B64" s="35"/>
      <c r="I64" s="119"/>
      <c r="L64" s="35"/>
    </row>
    <row r="65" s="1" customFormat="1" ht="29.28" customHeight="1">
      <c r="B65" s="35"/>
      <c r="C65" s="137" t="s">
        <v>130</v>
      </c>
      <c r="D65" s="128"/>
      <c r="E65" s="128"/>
      <c r="F65" s="128"/>
      <c r="G65" s="128"/>
      <c r="H65" s="128"/>
      <c r="I65" s="138"/>
      <c r="J65" s="139" t="s">
        <v>131</v>
      </c>
      <c r="K65" s="128"/>
      <c r="L65" s="35"/>
    </row>
    <row r="66" s="1" customFormat="1" ht="10.32" customHeight="1">
      <c r="B66" s="35"/>
      <c r="I66" s="119"/>
      <c r="L66" s="35"/>
    </row>
    <row r="67" s="1" customFormat="1" ht="22.8" customHeight="1">
      <c r="B67" s="35"/>
      <c r="C67" s="140" t="s">
        <v>71</v>
      </c>
      <c r="I67" s="119"/>
      <c r="J67" s="81">
        <f>J95</f>
        <v>0</v>
      </c>
      <c r="L67" s="35"/>
      <c r="AU67" s="17" t="s">
        <v>132</v>
      </c>
    </row>
    <row r="68" s="8" customFormat="1" ht="24.96" customHeight="1">
      <c r="B68" s="141"/>
      <c r="D68" s="142" t="s">
        <v>138</v>
      </c>
      <c r="E68" s="143"/>
      <c r="F68" s="143"/>
      <c r="G68" s="143"/>
      <c r="H68" s="143"/>
      <c r="I68" s="144"/>
      <c r="J68" s="145">
        <f>J96</f>
        <v>0</v>
      </c>
      <c r="L68" s="141"/>
    </row>
    <row r="69" s="9" customFormat="1" ht="19.92" customHeight="1">
      <c r="B69" s="146"/>
      <c r="D69" s="147" t="s">
        <v>145</v>
      </c>
      <c r="E69" s="148"/>
      <c r="F69" s="148"/>
      <c r="G69" s="148"/>
      <c r="H69" s="148"/>
      <c r="I69" s="149"/>
      <c r="J69" s="150">
        <f>J97</f>
        <v>0</v>
      </c>
      <c r="L69" s="146"/>
    </row>
    <row r="70" s="9" customFormat="1" ht="19.92" customHeight="1">
      <c r="B70" s="146"/>
      <c r="D70" s="147" t="s">
        <v>147</v>
      </c>
      <c r="E70" s="148"/>
      <c r="F70" s="148"/>
      <c r="G70" s="148"/>
      <c r="H70" s="148"/>
      <c r="I70" s="149"/>
      <c r="J70" s="150">
        <f>J111</f>
        <v>0</v>
      </c>
      <c r="L70" s="146"/>
    </row>
    <row r="71" s="9" customFormat="1" ht="19.92" customHeight="1">
      <c r="B71" s="146"/>
      <c r="D71" s="147" t="s">
        <v>149</v>
      </c>
      <c r="E71" s="148"/>
      <c r="F71" s="148"/>
      <c r="G71" s="148"/>
      <c r="H71" s="148"/>
      <c r="I71" s="149"/>
      <c r="J71" s="150">
        <f>J119</f>
        <v>0</v>
      </c>
      <c r="L71" s="146"/>
    </row>
    <row r="72" s="1" customFormat="1" ht="21.84" customHeight="1">
      <c r="B72" s="35"/>
      <c r="I72" s="119"/>
      <c r="L72" s="35"/>
    </row>
    <row r="73" s="1" customFormat="1" ht="6.96" customHeight="1">
      <c r="B73" s="50"/>
      <c r="C73" s="51"/>
      <c r="D73" s="51"/>
      <c r="E73" s="51"/>
      <c r="F73" s="51"/>
      <c r="G73" s="51"/>
      <c r="H73" s="51"/>
      <c r="I73" s="135"/>
      <c r="J73" s="51"/>
      <c r="K73" s="51"/>
      <c r="L73" s="35"/>
    </row>
    <row r="77" s="1" customFormat="1" ht="6.96" customHeight="1">
      <c r="B77" s="52"/>
      <c r="C77" s="53"/>
      <c r="D77" s="53"/>
      <c r="E77" s="53"/>
      <c r="F77" s="53"/>
      <c r="G77" s="53"/>
      <c r="H77" s="53"/>
      <c r="I77" s="136"/>
      <c r="J77" s="53"/>
      <c r="K77" s="53"/>
      <c r="L77" s="35"/>
    </row>
    <row r="78" s="1" customFormat="1" ht="24.96" customHeight="1">
      <c r="B78" s="35"/>
      <c r="C78" s="21" t="s">
        <v>151</v>
      </c>
      <c r="I78" s="119"/>
      <c r="L78" s="35"/>
    </row>
    <row r="79" s="1" customFormat="1" ht="6.96" customHeight="1">
      <c r="B79" s="35"/>
      <c r="I79" s="119"/>
      <c r="L79" s="35"/>
    </row>
    <row r="80" s="1" customFormat="1" ht="12" customHeight="1">
      <c r="B80" s="35"/>
      <c r="C80" s="29" t="s">
        <v>17</v>
      </c>
      <c r="I80" s="119"/>
      <c r="L80" s="35"/>
    </row>
    <row r="81" s="1" customFormat="1" ht="16.5" customHeight="1">
      <c r="B81" s="35"/>
      <c r="E81" s="118" t="str">
        <f>E7</f>
        <v>STAVEBNÍ ÚPRAVY OBJEKTU TOVÁRNÍ 44</v>
      </c>
      <c r="F81" s="29"/>
      <c r="G81" s="29"/>
      <c r="H81" s="29"/>
      <c r="I81" s="119"/>
      <c r="L81" s="35"/>
    </row>
    <row r="82" ht="12" customHeight="1">
      <c r="B82" s="20"/>
      <c r="C82" s="29" t="s">
        <v>125</v>
      </c>
      <c r="L82" s="20"/>
    </row>
    <row r="83" ht="16.5" customHeight="1">
      <c r="B83" s="20"/>
      <c r="E83" s="118" t="s">
        <v>749</v>
      </c>
      <c r="L83" s="20"/>
    </row>
    <row r="84" ht="12" customHeight="1">
      <c r="B84" s="20"/>
      <c r="C84" s="29" t="s">
        <v>127</v>
      </c>
      <c r="L84" s="20"/>
    </row>
    <row r="85" s="1" customFormat="1" ht="16.5" customHeight="1">
      <c r="B85" s="35"/>
      <c r="E85" s="29" t="s">
        <v>750</v>
      </c>
      <c r="F85" s="1"/>
      <c r="G85" s="1"/>
      <c r="H85" s="1"/>
      <c r="I85" s="119"/>
      <c r="L85" s="35"/>
    </row>
    <row r="86" s="1" customFormat="1" ht="12" customHeight="1">
      <c r="B86" s="35"/>
      <c r="C86" s="29" t="s">
        <v>751</v>
      </c>
      <c r="I86" s="119"/>
      <c r="L86" s="35"/>
    </row>
    <row r="87" s="1" customFormat="1" ht="16.5" customHeight="1">
      <c r="B87" s="35"/>
      <c r="E87" s="56" t="str">
        <f>E13</f>
        <v>18076H - Zastřešení balkonu</v>
      </c>
      <c r="F87" s="1"/>
      <c r="G87" s="1"/>
      <c r="H87" s="1"/>
      <c r="I87" s="119"/>
      <c r="L87" s="35"/>
    </row>
    <row r="88" s="1" customFormat="1" ht="6.96" customHeight="1">
      <c r="B88" s="35"/>
      <c r="I88" s="119"/>
      <c r="L88" s="35"/>
    </row>
    <row r="89" s="1" customFormat="1" ht="12" customHeight="1">
      <c r="B89" s="35"/>
      <c r="C89" s="29" t="s">
        <v>21</v>
      </c>
      <c r="F89" s="17" t="str">
        <f>F16</f>
        <v>Kolín, Tovární 44</v>
      </c>
      <c r="I89" s="120" t="s">
        <v>23</v>
      </c>
      <c r="J89" s="58" t="str">
        <f>IF(J16="","",J16)</f>
        <v>12. 12. 2018</v>
      </c>
      <c r="L89" s="35"/>
    </row>
    <row r="90" s="1" customFormat="1" ht="6.96" customHeight="1">
      <c r="B90" s="35"/>
      <c r="I90" s="119"/>
      <c r="L90" s="35"/>
    </row>
    <row r="91" s="1" customFormat="1" ht="24.9" customHeight="1">
      <c r="B91" s="35"/>
      <c r="C91" s="29" t="s">
        <v>25</v>
      </c>
      <c r="F91" s="17" t="str">
        <f>E19</f>
        <v>Město Kolín, Karlovo náměstí 78, Kolín I</v>
      </c>
      <c r="I91" s="120" t="s">
        <v>31</v>
      </c>
      <c r="J91" s="33" t="str">
        <f>E25</f>
        <v>AZ PROJECT s.r.o., Plynárenská 830, Kolín IV</v>
      </c>
      <c r="L91" s="35"/>
    </row>
    <row r="92" s="1" customFormat="1" ht="24.9" customHeight="1">
      <c r="B92" s="35"/>
      <c r="C92" s="29" t="s">
        <v>29</v>
      </c>
      <c r="F92" s="17" t="str">
        <f>IF(E22="","",E22)</f>
        <v>Vyplň údaj</v>
      </c>
      <c r="I92" s="120" t="s">
        <v>36</v>
      </c>
      <c r="J92" s="33" t="str">
        <f>E28</f>
        <v>AZ PROJECT s.r.o., Plynárenská 830, Kolín IV</v>
      </c>
      <c r="L92" s="35"/>
    </row>
    <row r="93" s="1" customFormat="1" ht="10.32" customHeight="1">
      <c r="B93" s="35"/>
      <c r="I93" s="119"/>
      <c r="L93" s="35"/>
    </row>
    <row r="94" s="10" customFormat="1" ht="29.28" customHeight="1">
      <c r="B94" s="151"/>
      <c r="C94" s="152" t="s">
        <v>152</v>
      </c>
      <c r="D94" s="153" t="s">
        <v>58</v>
      </c>
      <c r="E94" s="153" t="s">
        <v>54</v>
      </c>
      <c r="F94" s="153" t="s">
        <v>55</v>
      </c>
      <c r="G94" s="153" t="s">
        <v>153</v>
      </c>
      <c r="H94" s="153" t="s">
        <v>154</v>
      </c>
      <c r="I94" s="154" t="s">
        <v>155</v>
      </c>
      <c r="J94" s="153" t="s">
        <v>131</v>
      </c>
      <c r="K94" s="155" t="s">
        <v>156</v>
      </c>
      <c r="L94" s="151"/>
      <c r="M94" s="73" t="s">
        <v>3</v>
      </c>
      <c r="N94" s="74" t="s">
        <v>43</v>
      </c>
      <c r="O94" s="74" t="s">
        <v>157</v>
      </c>
      <c r="P94" s="74" t="s">
        <v>158</v>
      </c>
      <c r="Q94" s="74" t="s">
        <v>159</v>
      </c>
      <c r="R94" s="74" t="s">
        <v>160</v>
      </c>
      <c r="S94" s="74" t="s">
        <v>161</v>
      </c>
      <c r="T94" s="75" t="s">
        <v>162</v>
      </c>
    </row>
    <row r="95" s="1" customFormat="1" ht="22.8" customHeight="1">
      <c r="B95" s="35"/>
      <c r="C95" s="78" t="s">
        <v>163</v>
      </c>
      <c r="I95" s="119"/>
      <c r="J95" s="156">
        <f>BK95</f>
        <v>0</v>
      </c>
      <c r="L95" s="35"/>
      <c r="M95" s="76"/>
      <c r="N95" s="61"/>
      <c r="O95" s="61"/>
      <c r="P95" s="157">
        <f>P96</f>
        <v>0</v>
      </c>
      <c r="Q95" s="61"/>
      <c r="R95" s="157">
        <f>R96</f>
        <v>0.18942664000000001</v>
      </c>
      <c r="S95" s="61"/>
      <c r="T95" s="158">
        <f>T96</f>
        <v>0</v>
      </c>
      <c r="AT95" s="17" t="s">
        <v>72</v>
      </c>
      <c r="AU95" s="17" t="s">
        <v>132</v>
      </c>
      <c r="BK95" s="159">
        <f>BK96</f>
        <v>0</v>
      </c>
    </row>
    <row r="96" s="11" customFormat="1" ht="25.92" customHeight="1">
      <c r="B96" s="160"/>
      <c r="D96" s="161" t="s">
        <v>72</v>
      </c>
      <c r="E96" s="162" t="s">
        <v>322</v>
      </c>
      <c r="F96" s="162" t="s">
        <v>323</v>
      </c>
      <c r="I96" s="163"/>
      <c r="J96" s="164">
        <f>BK96</f>
        <v>0</v>
      </c>
      <c r="L96" s="160"/>
      <c r="M96" s="165"/>
      <c r="N96" s="166"/>
      <c r="O96" s="166"/>
      <c r="P96" s="167">
        <f>P97+P111+P119</f>
        <v>0</v>
      </c>
      <c r="Q96" s="166"/>
      <c r="R96" s="167">
        <f>R97+R111+R119</f>
        <v>0.18942664000000001</v>
      </c>
      <c r="S96" s="166"/>
      <c r="T96" s="168">
        <f>T97+T111+T119</f>
        <v>0</v>
      </c>
      <c r="AR96" s="161" t="s">
        <v>84</v>
      </c>
      <c r="AT96" s="169" t="s">
        <v>72</v>
      </c>
      <c r="AU96" s="169" t="s">
        <v>73</v>
      </c>
      <c r="AY96" s="161" t="s">
        <v>166</v>
      </c>
      <c r="BK96" s="170">
        <f>BK97+BK111+BK119</f>
        <v>0</v>
      </c>
    </row>
    <row r="97" s="11" customFormat="1" ht="22.8" customHeight="1">
      <c r="B97" s="160"/>
      <c r="D97" s="161" t="s">
        <v>72</v>
      </c>
      <c r="E97" s="171" t="s">
        <v>532</v>
      </c>
      <c r="F97" s="171" t="s">
        <v>533</v>
      </c>
      <c r="I97" s="163"/>
      <c r="J97" s="172">
        <f>BK97</f>
        <v>0</v>
      </c>
      <c r="L97" s="160"/>
      <c r="M97" s="165"/>
      <c r="N97" s="166"/>
      <c r="O97" s="166"/>
      <c r="P97" s="167">
        <f>SUM(P98:P110)</f>
        <v>0</v>
      </c>
      <c r="Q97" s="166"/>
      <c r="R97" s="167">
        <f>SUM(R98:R110)</f>
        <v>0.064182400000000001</v>
      </c>
      <c r="S97" s="166"/>
      <c r="T97" s="168">
        <f>SUM(T98:T110)</f>
        <v>0</v>
      </c>
      <c r="AR97" s="161" t="s">
        <v>84</v>
      </c>
      <c r="AT97" s="169" t="s">
        <v>72</v>
      </c>
      <c r="AU97" s="169" t="s">
        <v>80</v>
      </c>
      <c r="AY97" s="161" t="s">
        <v>166</v>
      </c>
      <c r="BK97" s="170">
        <f>SUM(BK98:BK110)</f>
        <v>0</v>
      </c>
    </row>
    <row r="98" s="1" customFormat="1" ht="16.5" customHeight="1">
      <c r="B98" s="173"/>
      <c r="C98" s="174" t="s">
        <v>80</v>
      </c>
      <c r="D98" s="174" t="s">
        <v>169</v>
      </c>
      <c r="E98" s="175" t="s">
        <v>535</v>
      </c>
      <c r="F98" s="176" t="s">
        <v>536</v>
      </c>
      <c r="G98" s="177" t="s">
        <v>526</v>
      </c>
      <c r="H98" s="178">
        <v>12</v>
      </c>
      <c r="I98" s="179"/>
      <c r="J98" s="180">
        <f>ROUND(I98*H98,2)</f>
        <v>0</v>
      </c>
      <c r="K98" s="176" t="s">
        <v>3</v>
      </c>
      <c r="L98" s="35"/>
      <c r="M98" s="181" t="s">
        <v>3</v>
      </c>
      <c r="N98" s="182" t="s">
        <v>45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AR98" s="17" t="s">
        <v>184</v>
      </c>
      <c r="AT98" s="17" t="s">
        <v>169</v>
      </c>
      <c r="AU98" s="17" t="s">
        <v>84</v>
      </c>
      <c r="AY98" s="17" t="s">
        <v>166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84</v>
      </c>
      <c r="BK98" s="185">
        <f>ROUND(I98*H98,2)</f>
        <v>0</v>
      </c>
      <c r="BL98" s="17" t="s">
        <v>184</v>
      </c>
      <c r="BM98" s="17" t="s">
        <v>1540</v>
      </c>
    </row>
    <row r="99" s="12" customFormat="1">
      <c r="B99" s="186"/>
      <c r="D99" s="187" t="s">
        <v>176</v>
      </c>
      <c r="E99" s="188" t="s">
        <v>3</v>
      </c>
      <c r="F99" s="189" t="s">
        <v>235</v>
      </c>
      <c r="H99" s="190">
        <v>12</v>
      </c>
      <c r="I99" s="191"/>
      <c r="L99" s="186"/>
      <c r="M99" s="192"/>
      <c r="N99" s="193"/>
      <c r="O99" s="193"/>
      <c r="P99" s="193"/>
      <c r="Q99" s="193"/>
      <c r="R99" s="193"/>
      <c r="S99" s="193"/>
      <c r="T99" s="194"/>
      <c r="AT99" s="188" t="s">
        <v>176</v>
      </c>
      <c r="AU99" s="188" t="s">
        <v>84</v>
      </c>
      <c r="AV99" s="12" t="s">
        <v>84</v>
      </c>
      <c r="AW99" s="12" t="s">
        <v>35</v>
      </c>
      <c r="AX99" s="12" t="s">
        <v>80</v>
      </c>
      <c r="AY99" s="188" t="s">
        <v>166</v>
      </c>
    </row>
    <row r="100" s="1" customFormat="1" ht="16.5" customHeight="1">
      <c r="B100" s="173"/>
      <c r="C100" s="174" t="s">
        <v>84</v>
      </c>
      <c r="D100" s="174" t="s">
        <v>169</v>
      </c>
      <c r="E100" s="175" t="s">
        <v>543</v>
      </c>
      <c r="F100" s="176" t="s">
        <v>544</v>
      </c>
      <c r="G100" s="177" t="s">
        <v>545</v>
      </c>
      <c r="H100" s="178">
        <v>1</v>
      </c>
      <c r="I100" s="179"/>
      <c r="J100" s="180">
        <f>ROUND(I100*H100,2)</f>
        <v>0</v>
      </c>
      <c r="K100" s="176" t="s">
        <v>3</v>
      </c>
      <c r="L100" s="35"/>
      <c r="M100" s="181" t="s">
        <v>3</v>
      </c>
      <c r="N100" s="182" t="s">
        <v>45</v>
      </c>
      <c r="O100" s="65"/>
      <c r="P100" s="183">
        <f>O100*H100</f>
        <v>0</v>
      </c>
      <c r="Q100" s="183">
        <v>0.00024000000000000001</v>
      </c>
      <c r="R100" s="183">
        <f>Q100*H100</f>
        <v>0.00024000000000000001</v>
      </c>
      <c r="S100" s="183">
        <v>0</v>
      </c>
      <c r="T100" s="184">
        <f>S100*H100</f>
        <v>0</v>
      </c>
      <c r="AR100" s="17" t="s">
        <v>184</v>
      </c>
      <c r="AT100" s="17" t="s">
        <v>169</v>
      </c>
      <c r="AU100" s="17" t="s">
        <v>84</v>
      </c>
      <c r="AY100" s="17" t="s">
        <v>166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84</v>
      </c>
      <c r="BK100" s="185">
        <f>ROUND(I100*H100,2)</f>
        <v>0</v>
      </c>
      <c r="BL100" s="17" t="s">
        <v>184</v>
      </c>
      <c r="BM100" s="17" t="s">
        <v>1541</v>
      </c>
    </row>
    <row r="101" s="1" customFormat="1" ht="16.5" customHeight="1">
      <c r="B101" s="173"/>
      <c r="C101" s="174" t="s">
        <v>99</v>
      </c>
      <c r="D101" s="174" t="s">
        <v>169</v>
      </c>
      <c r="E101" s="175" t="s">
        <v>548</v>
      </c>
      <c r="F101" s="176" t="s">
        <v>549</v>
      </c>
      <c r="G101" s="177" t="s">
        <v>333</v>
      </c>
      <c r="H101" s="178">
        <v>55.32</v>
      </c>
      <c r="I101" s="179"/>
      <c r="J101" s="180">
        <f>ROUND(I101*H101,2)</f>
        <v>0</v>
      </c>
      <c r="K101" s="176" t="s">
        <v>173</v>
      </c>
      <c r="L101" s="35"/>
      <c r="M101" s="181" t="s">
        <v>3</v>
      </c>
      <c r="N101" s="182" t="s">
        <v>45</v>
      </c>
      <c r="O101" s="65"/>
      <c r="P101" s="183">
        <f>O101*H101</f>
        <v>0</v>
      </c>
      <c r="Q101" s="183">
        <v>6.9999999999999994E-05</v>
      </c>
      <c r="R101" s="183">
        <f>Q101*H101</f>
        <v>0.0038723999999999998</v>
      </c>
      <c r="S101" s="183">
        <v>0</v>
      </c>
      <c r="T101" s="184">
        <f>S101*H101</f>
        <v>0</v>
      </c>
      <c r="AR101" s="17" t="s">
        <v>184</v>
      </c>
      <c r="AT101" s="17" t="s">
        <v>169</v>
      </c>
      <c r="AU101" s="17" t="s">
        <v>84</v>
      </c>
      <c r="AY101" s="17" t="s">
        <v>166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84</v>
      </c>
      <c r="BK101" s="185">
        <f>ROUND(I101*H101,2)</f>
        <v>0</v>
      </c>
      <c r="BL101" s="17" t="s">
        <v>184</v>
      </c>
      <c r="BM101" s="17" t="s">
        <v>1542</v>
      </c>
    </row>
    <row r="102" s="12" customFormat="1">
      <c r="B102" s="186"/>
      <c r="D102" s="187" t="s">
        <v>176</v>
      </c>
      <c r="E102" s="188" t="s">
        <v>3</v>
      </c>
      <c r="F102" s="189" t="s">
        <v>1543</v>
      </c>
      <c r="H102" s="190">
        <v>55.32</v>
      </c>
      <c r="I102" s="191"/>
      <c r="L102" s="186"/>
      <c r="M102" s="192"/>
      <c r="N102" s="193"/>
      <c r="O102" s="193"/>
      <c r="P102" s="193"/>
      <c r="Q102" s="193"/>
      <c r="R102" s="193"/>
      <c r="S102" s="193"/>
      <c r="T102" s="194"/>
      <c r="AT102" s="188" t="s">
        <v>176</v>
      </c>
      <c r="AU102" s="188" t="s">
        <v>84</v>
      </c>
      <c r="AV102" s="12" t="s">
        <v>84</v>
      </c>
      <c r="AW102" s="12" t="s">
        <v>35</v>
      </c>
      <c r="AX102" s="12" t="s">
        <v>80</v>
      </c>
      <c r="AY102" s="188" t="s">
        <v>166</v>
      </c>
    </row>
    <row r="103" s="1" customFormat="1" ht="16.5" customHeight="1">
      <c r="B103" s="173"/>
      <c r="C103" s="203" t="s">
        <v>174</v>
      </c>
      <c r="D103" s="203" t="s">
        <v>202</v>
      </c>
      <c r="E103" s="204" t="s">
        <v>553</v>
      </c>
      <c r="F103" s="205" t="s">
        <v>554</v>
      </c>
      <c r="G103" s="206" t="s">
        <v>296</v>
      </c>
      <c r="H103" s="207">
        <v>0.050000000000000003</v>
      </c>
      <c r="I103" s="208"/>
      <c r="J103" s="209">
        <f>ROUND(I103*H103,2)</f>
        <v>0</v>
      </c>
      <c r="K103" s="205" t="s">
        <v>173</v>
      </c>
      <c r="L103" s="210"/>
      <c r="M103" s="211" t="s">
        <v>3</v>
      </c>
      <c r="N103" s="212" t="s">
        <v>45</v>
      </c>
      <c r="O103" s="65"/>
      <c r="P103" s="183">
        <f>O103*H103</f>
        <v>0</v>
      </c>
      <c r="Q103" s="183">
        <v>1</v>
      </c>
      <c r="R103" s="183">
        <f>Q103*H103</f>
        <v>0.050000000000000003</v>
      </c>
      <c r="S103" s="183">
        <v>0</v>
      </c>
      <c r="T103" s="184">
        <f>S103*H103</f>
        <v>0</v>
      </c>
      <c r="AR103" s="17" t="s">
        <v>334</v>
      </c>
      <c r="AT103" s="17" t="s">
        <v>202</v>
      </c>
      <c r="AU103" s="17" t="s">
        <v>84</v>
      </c>
      <c r="AY103" s="17" t="s">
        <v>166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7" t="s">
        <v>84</v>
      </c>
      <c r="BK103" s="185">
        <f>ROUND(I103*H103,2)</f>
        <v>0</v>
      </c>
      <c r="BL103" s="17" t="s">
        <v>184</v>
      </c>
      <c r="BM103" s="17" t="s">
        <v>1544</v>
      </c>
    </row>
    <row r="104" s="12" customFormat="1">
      <c r="B104" s="186"/>
      <c r="D104" s="187" t="s">
        <v>176</v>
      </c>
      <c r="E104" s="188" t="s">
        <v>3</v>
      </c>
      <c r="F104" s="189" t="s">
        <v>1545</v>
      </c>
      <c r="H104" s="190">
        <v>0.050000000000000003</v>
      </c>
      <c r="I104" s="191"/>
      <c r="L104" s="186"/>
      <c r="M104" s="192"/>
      <c r="N104" s="193"/>
      <c r="O104" s="193"/>
      <c r="P104" s="193"/>
      <c r="Q104" s="193"/>
      <c r="R104" s="193"/>
      <c r="S104" s="193"/>
      <c r="T104" s="194"/>
      <c r="AT104" s="188" t="s">
        <v>176</v>
      </c>
      <c r="AU104" s="188" t="s">
        <v>84</v>
      </c>
      <c r="AV104" s="12" t="s">
        <v>84</v>
      </c>
      <c r="AW104" s="12" t="s">
        <v>35</v>
      </c>
      <c r="AX104" s="12" t="s">
        <v>80</v>
      </c>
      <c r="AY104" s="188" t="s">
        <v>166</v>
      </c>
    </row>
    <row r="105" s="1" customFormat="1" ht="16.5" customHeight="1">
      <c r="B105" s="173"/>
      <c r="C105" s="203" t="s">
        <v>197</v>
      </c>
      <c r="D105" s="203" t="s">
        <v>202</v>
      </c>
      <c r="E105" s="204" t="s">
        <v>1546</v>
      </c>
      <c r="F105" s="205" t="s">
        <v>1547</v>
      </c>
      <c r="G105" s="206" t="s">
        <v>296</v>
      </c>
      <c r="H105" s="207">
        <v>0.0060000000000000001</v>
      </c>
      <c r="I105" s="208"/>
      <c r="J105" s="209">
        <f>ROUND(I105*H105,2)</f>
        <v>0</v>
      </c>
      <c r="K105" s="205" t="s">
        <v>3</v>
      </c>
      <c r="L105" s="210"/>
      <c r="M105" s="211" t="s">
        <v>3</v>
      </c>
      <c r="N105" s="212" t="s">
        <v>45</v>
      </c>
      <c r="O105" s="65"/>
      <c r="P105" s="183">
        <f>O105*H105</f>
        <v>0</v>
      </c>
      <c r="Q105" s="183">
        <v>1</v>
      </c>
      <c r="R105" s="183">
        <f>Q105*H105</f>
        <v>0.0060000000000000001</v>
      </c>
      <c r="S105" s="183">
        <v>0</v>
      </c>
      <c r="T105" s="184">
        <f>S105*H105</f>
        <v>0</v>
      </c>
      <c r="AR105" s="17" t="s">
        <v>334</v>
      </c>
      <c r="AT105" s="17" t="s">
        <v>202</v>
      </c>
      <c r="AU105" s="17" t="s">
        <v>84</v>
      </c>
      <c r="AY105" s="17" t="s">
        <v>166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84</v>
      </c>
      <c r="BK105" s="185">
        <f>ROUND(I105*H105,2)</f>
        <v>0</v>
      </c>
      <c r="BL105" s="17" t="s">
        <v>184</v>
      </c>
      <c r="BM105" s="17" t="s">
        <v>1548</v>
      </c>
    </row>
    <row r="106" s="12" customFormat="1">
      <c r="B106" s="186"/>
      <c r="D106" s="187" t="s">
        <v>176</v>
      </c>
      <c r="E106" s="188" t="s">
        <v>3</v>
      </c>
      <c r="F106" s="189" t="s">
        <v>1549</v>
      </c>
      <c r="H106" s="190">
        <v>0.0060000000000000001</v>
      </c>
      <c r="I106" s="191"/>
      <c r="L106" s="186"/>
      <c r="M106" s="192"/>
      <c r="N106" s="193"/>
      <c r="O106" s="193"/>
      <c r="P106" s="193"/>
      <c r="Q106" s="193"/>
      <c r="R106" s="193"/>
      <c r="S106" s="193"/>
      <c r="T106" s="194"/>
      <c r="AT106" s="188" t="s">
        <v>176</v>
      </c>
      <c r="AU106" s="188" t="s">
        <v>84</v>
      </c>
      <c r="AV106" s="12" t="s">
        <v>84</v>
      </c>
      <c r="AW106" s="12" t="s">
        <v>35</v>
      </c>
      <c r="AX106" s="12" t="s">
        <v>80</v>
      </c>
      <c r="AY106" s="188" t="s">
        <v>166</v>
      </c>
    </row>
    <row r="107" s="1" customFormat="1" ht="16.5" customHeight="1">
      <c r="B107" s="173"/>
      <c r="C107" s="203" t="s">
        <v>167</v>
      </c>
      <c r="D107" s="203" t="s">
        <v>202</v>
      </c>
      <c r="E107" s="204" t="s">
        <v>1550</v>
      </c>
      <c r="F107" s="205" t="s">
        <v>1551</v>
      </c>
      <c r="G107" s="206" t="s">
        <v>296</v>
      </c>
      <c r="H107" s="207">
        <v>0.0040000000000000001</v>
      </c>
      <c r="I107" s="208"/>
      <c r="J107" s="209">
        <f>ROUND(I107*H107,2)</f>
        <v>0</v>
      </c>
      <c r="K107" s="205" t="s">
        <v>173</v>
      </c>
      <c r="L107" s="210"/>
      <c r="M107" s="211" t="s">
        <v>3</v>
      </c>
      <c r="N107" s="212" t="s">
        <v>45</v>
      </c>
      <c r="O107" s="65"/>
      <c r="P107" s="183">
        <f>O107*H107</f>
        <v>0</v>
      </c>
      <c r="Q107" s="183">
        <v>1</v>
      </c>
      <c r="R107" s="183">
        <f>Q107*H107</f>
        <v>0.0040000000000000001</v>
      </c>
      <c r="S107" s="183">
        <v>0</v>
      </c>
      <c r="T107" s="184">
        <f>S107*H107</f>
        <v>0</v>
      </c>
      <c r="AR107" s="17" t="s">
        <v>334</v>
      </c>
      <c r="AT107" s="17" t="s">
        <v>202</v>
      </c>
      <c r="AU107" s="17" t="s">
        <v>84</v>
      </c>
      <c r="AY107" s="17" t="s">
        <v>166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84</v>
      </c>
      <c r="BK107" s="185">
        <f>ROUND(I107*H107,2)</f>
        <v>0</v>
      </c>
      <c r="BL107" s="17" t="s">
        <v>184</v>
      </c>
      <c r="BM107" s="17" t="s">
        <v>1552</v>
      </c>
    </row>
    <row r="108" s="12" customFormat="1">
      <c r="B108" s="186"/>
      <c r="D108" s="187" t="s">
        <v>176</v>
      </c>
      <c r="E108" s="188" t="s">
        <v>3</v>
      </c>
      <c r="F108" s="189" t="s">
        <v>1553</v>
      </c>
      <c r="H108" s="190">
        <v>0.0040000000000000001</v>
      </c>
      <c r="I108" s="191"/>
      <c r="L108" s="186"/>
      <c r="M108" s="192"/>
      <c r="N108" s="193"/>
      <c r="O108" s="193"/>
      <c r="P108" s="193"/>
      <c r="Q108" s="193"/>
      <c r="R108" s="193"/>
      <c r="S108" s="193"/>
      <c r="T108" s="194"/>
      <c r="AT108" s="188" t="s">
        <v>176</v>
      </c>
      <c r="AU108" s="188" t="s">
        <v>84</v>
      </c>
      <c r="AV108" s="12" t="s">
        <v>84</v>
      </c>
      <c r="AW108" s="12" t="s">
        <v>35</v>
      </c>
      <c r="AX108" s="12" t="s">
        <v>80</v>
      </c>
      <c r="AY108" s="188" t="s">
        <v>166</v>
      </c>
    </row>
    <row r="109" s="1" customFormat="1" ht="16.5" customHeight="1">
      <c r="B109" s="173"/>
      <c r="C109" s="174" t="s">
        <v>712</v>
      </c>
      <c r="D109" s="174" t="s">
        <v>169</v>
      </c>
      <c r="E109" s="175" t="s">
        <v>563</v>
      </c>
      <c r="F109" s="176" t="s">
        <v>564</v>
      </c>
      <c r="G109" s="177" t="s">
        <v>565</v>
      </c>
      <c r="H109" s="178">
        <v>1</v>
      </c>
      <c r="I109" s="179"/>
      <c r="J109" s="180">
        <f>ROUND(I109*H109,2)</f>
        <v>0</v>
      </c>
      <c r="K109" s="176" t="s">
        <v>3</v>
      </c>
      <c r="L109" s="35"/>
      <c r="M109" s="181" t="s">
        <v>3</v>
      </c>
      <c r="N109" s="182" t="s">
        <v>45</v>
      </c>
      <c r="O109" s="65"/>
      <c r="P109" s="183">
        <f>O109*H109</f>
        <v>0</v>
      </c>
      <c r="Q109" s="183">
        <v>6.9999999999999994E-05</v>
      </c>
      <c r="R109" s="183">
        <f>Q109*H109</f>
        <v>6.9999999999999994E-05</v>
      </c>
      <c r="S109" s="183">
        <v>0</v>
      </c>
      <c r="T109" s="184">
        <f>S109*H109</f>
        <v>0</v>
      </c>
      <c r="AR109" s="17" t="s">
        <v>184</v>
      </c>
      <c r="AT109" s="17" t="s">
        <v>169</v>
      </c>
      <c r="AU109" s="17" t="s">
        <v>84</v>
      </c>
      <c r="AY109" s="17" t="s">
        <v>166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84</v>
      </c>
      <c r="BK109" s="185">
        <f>ROUND(I109*H109,2)</f>
        <v>0</v>
      </c>
      <c r="BL109" s="17" t="s">
        <v>184</v>
      </c>
      <c r="BM109" s="17" t="s">
        <v>1554</v>
      </c>
    </row>
    <row r="110" s="1" customFormat="1" ht="22.5" customHeight="1">
      <c r="B110" s="173"/>
      <c r="C110" s="174" t="s">
        <v>206</v>
      </c>
      <c r="D110" s="174" t="s">
        <v>169</v>
      </c>
      <c r="E110" s="175" t="s">
        <v>568</v>
      </c>
      <c r="F110" s="176" t="s">
        <v>569</v>
      </c>
      <c r="G110" s="177" t="s">
        <v>356</v>
      </c>
      <c r="H110" s="213"/>
      <c r="I110" s="179"/>
      <c r="J110" s="180">
        <f>ROUND(I110*H110,2)</f>
        <v>0</v>
      </c>
      <c r="K110" s="176" t="s">
        <v>173</v>
      </c>
      <c r="L110" s="35"/>
      <c r="M110" s="181" t="s">
        <v>3</v>
      </c>
      <c r="N110" s="182" t="s">
        <v>45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AR110" s="17" t="s">
        <v>184</v>
      </c>
      <c r="AT110" s="17" t="s">
        <v>169</v>
      </c>
      <c r="AU110" s="17" t="s">
        <v>84</v>
      </c>
      <c r="AY110" s="17" t="s">
        <v>166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84</v>
      </c>
      <c r="BK110" s="185">
        <f>ROUND(I110*H110,2)</f>
        <v>0</v>
      </c>
      <c r="BL110" s="17" t="s">
        <v>184</v>
      </c>
      <c r="BM110" s="17" t="s">
        <v>1555</v>
      </c>
    </row>
    <row r="111" s="11" customFormat="1" ht="22.8" customHeight="1">
      <c r="B111" s="160"/>
      <c r="D111" s="161" t="s">
        <v>72</v>
      </c>
      <c r="E111" s="171" t="s">
        <v>598</v>
      </c>
      <c r="F111" s="171" t="s">
        <v>599</v>
      </c>
      <c r="I111" s="163"/>
      <c r="J111" s="172">
        <f>BK111</f>
        <v>0</v>
      </c>
      <c r="L111" s="160"/>
      <c r="M111" s="165"/>
      <c r="N111" s="166"/>
      <c r="O111" s="166"/>
      <c r="P111" s="167">
        <f>SUM(P112:P118)</f>
        <v>0</v>
      </c>
      <c r="Q111" s="166"/>
      <c r="R111" s="167">
        <f>SUM(R112:R118)</f>
        <v>0.0023786400000000004</v>
      </c>
      <c r="S111" s="166"/>
      <c r="T111" s="168">
        <f>SUM(T112:T118)</f>
        <v>0</v>
      </c>
      <c r="AR111" s="161" t="s">
        <v>84</v>
      </c>
      <c r="AT111" s="169" t="s">
        <v>72</v>
      </c>
      <c r="AU111" s="169" t="s">
        <v>80</v>
      </c>
      <c r="AY111" s="161" t="s">
        <v>166</v>
      </c>
      <c r="BK111" s="170">
        <f>SUM(BK112:BK118)</f>
        <v>0</v>
      </c>
    </row>
    <row r="112" s="1" customFormat="1" ht="16.5" customHeight="1">
      <c r="B112" s="173"/>
      <c r="C112" s="174" t="s">
        <v>219</v>
      </c>
      <c r="D112" s="174" t="s">
        <v>169</v>
      </c>
      <c r="E112" s="175" t="s">
        <v>601</v>
      </c>
      <c r="F112" s="176" t="s">
        <v>602</v>
      </c>
      <c r="G112" s="177" t="s">
        <v>172</v>
      </c>
      <c r="H112" s="178">
        <v>3.4980000000000002</v>
      </c>
      <c r="I112" s="179"/>
      <c r="J112" s="180">
        <f>ROUND(I112*H112,2)</f>
        <v>0</v>
      </c>
      <c r="K112" s="176" t="s">
        <v>173</v>
      </c>
      <c r="L112" s="35"/>
      <c r="M112" s="181" t="s">
        <v>3</v>
      </c>
      <c r="N112" s="182" t="s">
        <v>45</v>
      </c>
      <c r="O112" s="65"/>
      <c r="P112" s="183">
        <f>O112*H112</f>
        <v>0</v>
      </c>
      <c r="Q112" s="183">
        <v>8.0000000000000007E-05</v>
      </c>
      <c r="R112" s="183">
        <f>Q112*H112</f>
        <v>0.00027984000000000006</v>
      </c>
      <c r="S112" s="183">
        <v>0</v>
      </c>
      <c r="T112" s="184">
        <f>S112*H112</f>
        <v>0</v>
      </c>
      <c r="AR112" s="17" t="s">
        <v>184</v>
      </c>
      <c r="AT112" s="17" t="s">
        <v>169</v>
      </c>
      <c r="AU112" s="17" t="s">
        <v>84</v>
      </c>
      <c r="AY112" s="17" t="s">
        <v>166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84</v>
      </c>
      <c r="BK112" s="185">
        <f>ROUND(I112*H112,2)</f>
        <v>0</v>
      </c>
      <c r="BL112" s="17" t="s">
        <v>184</v>
      </c>
      <c r="BM112" s="17" t="s">
        <v>1556</v>
      </c>
    </row>
    <row r="113" s="12" customFormat="1">
      <c r="B113" s="186"/>
      <c r="D113" s="187" t="s">
        <v>176</v>
      </c>
      <c r="E113" s="188" t="s">
        <v>3</v>
      </c>
      <c r="F113" s="189" t="s">
        <v>1557</v>
      </c>
      <c r="H113" s="190">
        <v>3.4980000000000002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88" t="s">
        <v>176</v>
      </c>
      <c r="AU113" s="188" t="s">
        <v>84</v>
      </c>
      <c r="AV113" s="12" t="s">
        <v>84</v>
      </c>
      <c r="AW113" s="12" t="s">
        <v>35</v>
      </c>
      <c r="AX113" s="12" t="s">
        <v>73</v>
      </c>
      <c r="AY113" s="188" t="s">
        <v>166</v>
      </c>
    </row>
    <row r="114" s="13" customFormat="1">
      <c r="B114" s="195"/>
      <c r="D114" s="187" t="s">
        <v>176</v>
      </c>
      <c r="E114" s="196" t="s">
        <v>3</v>
      </c>
      <c r="F114" s="197" t="s">
        <v>188</v>
      </c>
      <c r="H114" s="198">
        <v>3.4980000000000002</v>
      </c>
      <c r="I114" s="199"/>
      <c r="L114" s="195"/>
      <c r="M114" s="200"/>
      <c r="N114" s="201"/>
      <c r="O114" s="201"/>
      <c r="P114" s="201"/>
      <c r="Q114" s="201"/>
      <c r="R114" s="201"/>
      <c r="S114" s="201"/>
      <c r="T114" s="202"/>
      <c r="AT114" s="196" t="s">
        <v>176</v>
      </c>
      <c r="AU114" s="196" t="s">
        <v>84</v>
      </c>
      <c r="AV114" s="13" t="s">
        <v>174</v>
      </c>
      <c r="AW114" s="13" t="s">
        <v>35</v>
      </c>
      <c r="AX114" s="13" t="s">
        <v>80</v>
      </c>
      <c r="AY114" s="196" t="s">
        <v>166</v>
      </c>
    </row>
    <row r="115" s="1" customFormat="1" ht="16.5" customHeight="1">
      <c r="B115" s="173"/>
      <c r="C115" s="174" t="s">
        <v>225</v>
      </c>
      <c r="D115" s="174" t="s">
        <v>169</v>
      </c>
      <c r="E115" s="175" t="s">
        <v>609</v>
      </c>
      <c r="F115" s="176" t="s">
        <v>610</v>
      </c>
      <c r="G115" s="177" t="s">
        <v>172</v>
      </c>
      <c r="H115" s="178">
        <v>3.4980000000000002</v>
      </c>
      <c r="I115" s="179"/>
      <c r="J115" s="180">
        <f>ROUND(I115*H115,2)</f>
        <v>0</v>
      </c>
      <c r="K115" s="176" t="s">
        <v>173</v>
      </c>
      <c r="L115" s="35"/>
      <c r="M115" s="181" t="s">
        <v>3</v>
      </c>
      <c r="N115" s="182" t="s">
        <v>45</v>
      </c>
      <c r="O115" s="65"/>
      <c r="P115" s="183">
        <f>O115*H115</f>
        <v>0</v>
      </c>
      <c r="Q115" s="183">
        <v>0.00013999999999999999</v>
      </c>
      <c r="R115" s="183">
        <f>Q115*H115</f>
        <v>0.00048972000000000002</v>
      </c>
      <c r="S115" s="183">
        <v>0</v>
      </c>
      <c r="T115" s="184">
        <f>S115*H115</f>
        <v>0</v>
      </c>
      <c r="AR115" s="17" t="s">
        <v>184</v>
      </c>
      <c r="AT115" s="17" t="s">
        <v>169</v>
      </c>
      <c r="AU115" s="17" t="s">
        <v>84</v>
      </c>
      <c r="AY115" s="17" t="s">
        <v>166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84</v>
      </c>
      <c r="BK115" s="185">
        <f>ROUND(I115*H115,2)</f>
        <v>0</v>
      </c>
      <c r="BL115" s="17" t="s">
        <v>184</v>
      </c>
      <c r="BM115" s="17" t="s">
        <v>1558</v>
      </c>
    </row>
    <row r="116" s="12" customFormat="1">
      <c r="B116" s="186"/>
      <c r="D116" s="187" t="s">
        <v>176</v>
      </c>
      <c r="E116" s="188" t="s">
        <v>3</v>
      </c>
      <c r="F116" s="189" t="s">
        <v>1559</v>
      </c>
      <c r="H116" s="190">
        <v>3.4980000000000002</v>
      </c>
      <c r="I116" s="191"/>
      <c r="L116" s="186"/>
      <c r="M116" s="192"/>
      <c r="N116" s="193"/>
      <c r="O116" s="193"/>
      <c r="P116" s="193"/>
      <c r="Q116" s="193"/>
      <c r="R116" s="193"/>
      <c r="S116" s="193"/>
      <c r="T116" s="194"/>
      <c r="AT116" s="188" t="s">
        <v>176</v>
      </c>
      <c r="AU116" s="188" t="s">
        <v>84</v>
      </c>
      <c r="AV116" s="12" t="s">
        <v>84</v>
      </c>
      <c r="AW116" s="12" t="s">
        <v>35</v>
      </c>
      <c r="AX116" s="12" t="s">
        <v>80</v>
      </c>
      <c r="AY116" s="188" t="s">
        <v>166</v>
      </c>
    </row>
    <row r="117" s="1" customFormat="1" ht="16.5" customHeight="1">
      <c r="B117" s="173"/>
      <c r="C117" s="174" t="s">
        <v>230</v>
      </c>
      <c r="D117" s="174" t="s">
        <v>169</v>
      </c>
      <c r="E117" s="175" t="s">
        <v>614</v>
      </c>
      <c r="F117" s="176" t="s">
        <v>615</v>
      </c>
      <c r="G117" s="177" t="s">
        <v>172</v>
      </c>
      <c r="H117" s="178">
        <v>3.4980000000000002</v>
      </c>
      <c r="I117" s="179"/>
      <c r="J117" s="180">
        <f>ROUND(I117*H117,2)</f>
        <v>0</v>
      </c>
      <c r="K117" s="176" t="s">
        <v>173</v>
      </c>
      <c r="L117" s="35"/>
      <c r="M117" s="181" t="s">
        <v>3</v>
      </c>
      <c r="N117" s="182" t="s">
        <v>45</v>
      </c>
      <c r="O117" s="65"/>
      <c r="P117" s="183">
        <f>O117*H117</f>
        <v>0</v>
      </c>
      <c r="Q117" s="183">
        <v>0.00023000000000000001</v>
      </c>
      <c r="R117" s="183">
        <f>Q117*H117</f>
        <v>0.00080454000000000007</v>
      </c>
      <c r="S117" s="183">
        <v>0</v>
      </c>
      <c r="T117" s="184">
        <f>S117*H117</f>
        <v>0</v>
      </c>
      <c r="AR117" s="17" t="s">
        <v>184</v>
      </c>
      <c r="AT117" s="17" t="s">
        <v>169</v>
      </c>
      <c r="AU117" s="17" t="s">
        <v>84</v>
      </c>
      <c r="AY117" s="17" t="s">
        <v>166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84</v>
      </c>
      <c r="BK117" s="185">
        <f>ROUND(I117*H117,2)</f>
        <v>0</v>
      </c>
      <c r="BL117" s="17" t="s">
        <v>184</v>
      </c>
      <c r="BM117" s="17" t="s">
        <v>1560</v>
      </c>
    </row>
    <row r="118" s="1" customFormat="1" ht="16.5" customHeight="1">
      <c r="B118" s="173"/>
      <c r="C118" s="174" t="s">
        <v>235</v>
      </c>
      <c r="D118" s="174" t="s">
        <v>169</v>
      </c>
      <c r="E118" s="175" t="s">
        <v>618</v>
      </c>
      <c r="F118" s="176" t="s">
        <v>619</v>
      </c>
      <c r="G118" s="177" t="s">
        <v>172</v>
      </c>
      <c r="H118" s="178">
        <v>3.4980000000000002</v>
      </c>
      <c r="I118" s="179"/>
      <c r="J118" s="180">
        <f>ROUND(I118*H118,2)</f>
        <v>0</v>
      </c>
      <c r="K118" s="176" t="s">
        <v>173</v>
      </c>
      <c r="L118" s="35"/>
      <c r="M118" s="181" t="s">
        <v>3</v>
      </c>
      <c r="N118" s="182" t="s">
        <v>45</v>
      </c>
      <c r="O118" s="65"/>
      <c r="P118" s="183">
        <f>O118*H118</f>
        <v>0</v>
      </c>
      <c r="Q118" s="183">
        <v>0.00023000000000000001</v>
      </c>
      <c r="R118" s="183">
        <f>Q118*H118</f>
        <v>0.00080454000000000007</v>
      </c>
      <c r="S118" s="183">
        <v>0</v>
      </c>
      <c r="T118" s="184">
        <f>S118*H118</f>
        <v>0</v>
      </c>
      <c r="AR118" s="17" t="s">
        <v>184</v>
      </c>
      <c r="AT118" s="17" t="s">
        <v>169</v>
      </c>
      <c r="AU118" s="17" t="s">
        <v>84</v>
      </c>
      <c r="AY118" s="17" t="s">
        <v>166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84</v>
      </c>
      <c r="BK118" s="185">
        <f>ROUND(I118*H118,2)</f>
        <v>0</v>
      </c>
      <c r="BL118" s="17" t="s">
        <v>184</v>
      </c>
      <c r="BM118" s="17" t="s">
        <v>1561</v>
      </c>
    </row>
    <row r="119" s="11" customFormat="1" ht="22.8" customHeight="1">
      <c r="B119" s="160"/>
      <c r="D119" s="161" t="s">
        <v>72</v>
      </c>
      <c r="E119" s="171" t="s">
        <v>666</v>
      </c>
      <c r="F119" s="171" t="s">
        <v>667</v>
      </c>
      <c r="I119" s="163"/>
      <c r="J119" s="172">
        <f>BK119</f>
        <v>0</v>
      </c>
      <c r="L119" s="160"/>
      <c r="M119" s="165"/>
      <c r="N119" s="166"/>
      <c r="O119" s="166"/>
      <c r="P119" s="167">
        <f>SUM(P120:P122)</f>
        <v>0</v>
      </c>
      <c r="Q119" s="166"/>
      <c r="R119" s="167">
        <f>SUM(R120:R122)</f>
        <v>0.12286560000000001</v>
      </c>
      <c r="S119" s="166"/>
      <c r="T119" s="168">
        <f>SUM(T120:T122)</f>
        <v>0</v>
      </c>
      <c r="AR119" s="161" t="s">
        <v>84</v>
      </c>
      <c r="AT119" s="169" t="s">
        <v>72</v>
      </c>
      <c r="AU119" s="169" t="s">
        <v>80</v>
      </c>
      <c r="AY119" s="161" t="s">
        <v>166</v>
      </c>
      <c r="BK119" s="170">
        <f>SUM(BK120:BK122)</f>
        <v>0</v>
      </c>
    </row>
    <row r="120" s="1" customFormat="1" ht="22.5" customHeight="1">
      <c r="B120" s="173"/>
      <c r="C120" s="174" t="s">
        <v>239</v>
      </c>
      <c r="D120" s="174" t="s">
        <v>169</v>
      </c>
      <c r="E120" s="175" t="s">
        <v>669</v>
      </c>
      <c r="F120" s="176" t="s">
        <v>670</v>
      </c>
      <c r="G120" s="177" t="s">
        <v>172</v>
      </c>
      <c r="H120" s="178">
        <v>6.9809999999999999</v>
      </c>
      <c r="I120" s="179"/>
      <c r="J120" s="180">
        <f>ROUND(I120*H120,2)</f>
        <v>0</v>
      </c>
      <c r="K120" s="176" t="s">
        <v>3</v>
      </c>
      <c r="L120" s="35"/>
      <c r="M120" s="181" t="s">
        <v>3</v>
      </c>
      <c r="N120" s="182" t="s">
        <v>45</v>
      </c>
      <c r="O120" s="65"/>
      <c r="P120" s="183">
        <f>O120*H120</f>
        <v>0</v>
      </c>
      <c r="Q120" s="183">
        <v>0.017600000000000001</v>
      </c>
      <c r="R120" s="183">
        <f>Q120*H120</f>
        <v>0.12286560000000001</v>
      </c>
      <c r="S120" s="183">
        <v>0</v>
      </c>
      <c r="T120" s="184">
        <f>S120*H120</f>
        <v>0</v>
      </c>
      <c r="AR120" s="17" t="s">
        <v>184</v>
      </c>
      <c r="AT120" s="17" t="s">
        <v>169</v>
      </c>
      <c r="AU120" s="17" t="s">
        <v>84</v>
      </c>
      <c r="AY120" s="17" t="s">
        <v>166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84</v>
      </c>
      <c r="BK120" s="185">
        <f>ROUND(I120*H120,2)</f>
        <v>0</v>
      </c>
      <c r="BL120" s="17" t="s">
        <v>184</v>
      </c>
      <c r="BM120" s="17" t="s">
        <v>1562</v>
      </c>
    </row>
    <row r="121" s="12" customFormat="1">
      <c r="B121" s="186"/>
      <c r="D121" s="187" t="s">
        <v>176</v>
      </c>
      <c r="E121" s="188" t="s">
        <v>3</v>
      </c>
      <c r="F121" s="189" t="s">
        <v>1563</v>
      </c>
      <c r="H121" s="190">
        <v>6.9809999999999999</v>
      </c>
      <c r="I121" s="191"/>
      <c r="L121" s="186"/>
      <c r="M121" s="192"/>
      <c r="N121" s="193"/>
      <c r="O121" s="193"/>
      <c r="P121" s="193"/>
      <c r="Q121" s="193"/>
      <c r="R121" s="193"/>
      <c r="S121" s="193"/>
      <c r="T121" s="194"/>
      <c r="AT121" s="188" t="s">
        <v>176</v>
      </c>
      <c r="AU121" s="188" t="s">
        <v>84</v>
      </c>
      <c r="AV121" s="12" t="s">
        <v>84</v>
      </c>
      <c r="AW121" s="12" t="s">
        <v>35</v>
      </c>
      <c r="AX121" s="12" t="s">
        <v>80</v>
      </c>
      <c r="AY121" s="188" t="s">
        <v>166</v>
      </c>
    </row>
    <row r="122" s="1" customFormat="1" ht="22.5" customHeight="1">
      <c r="B122" s="173"/>
      <c r="C122" s="174" t="s">
        <v>248</v>
      </c>
      <c r="D122" s="174" t="s">
        <v>169</v>
      </c>
      <c r="E122" s="175" t="s">
        <v>674</v>
      </c>
      <c r="F122" s="176" t="s">
        <v>675</v>
      </c>
      <c r="G122" s="177" t="s">
        <v>356</v>
      </c>
      <c r="H122" s="213"/>
      <c r="I122" s="179"/>
      <c r="J122" s="180">
        <f>ROUND(I122*H122,2)</f>
        <v>0</v>
      </c>
      <c r="K122" s="176" t="s">
        <v>173</v>
      </c>
      <c r="L122" s="35"/>
      <c r="M122" s="217" t="s">
        <v>3</v>
      </c>
      <c r="N122" s="218" t="s">
        <v>45</v>
      </c>
      <c r="O122" s="219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AR122" s="17" t="s">
        <v>184</v>
      </c>
      <c r="AT122" s="17" t="s">
        <v>169</v>
      </c>
      <c r="AU122" s="17" t="s">
        <v>84</v>
      </c>
      <c r="AY122" s="17" t="s">
        <v>166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84</v>
      </c>
      <c r="BK122" s="185">
        <f>ROUND(I122*H122,2)</f>
        <v>0</v>
      </c>
      <c r="BL122" s="17" t="s">
        <v>184</v>
      </c>
      <c r="BM122" s="17" t="s">
        <v>1564</v>
      </c>
    </row>
    <row r="123" s="1" customFormat="1" ht="6.96" customHeight="1">
      <c r="B123" s="50"/>
      <c r="C123" s="51"/>
      <c r="D123" s="51"/>
      <c r="E123" s="51"/>
      <c r="F123" s="51"/>
      <c r="G123" s="51"/>
      <c r="H123" s="51"/>
      <c r="I123" s="135"/>
      <c r="J123" s="51"/>
      <c r="K123" s="51"/>
      <c r="L123" s="35"/>
    </row>
  </sheetData>
  <autoFilter ref="C94:K12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1:H81"/>
    <mergeCell ref="E85:H85"/>
    <mergeCell ref="E83:H83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6</v>
      </c>
      <c r="AT2" s="17" t="s">
        <v>123</v>
      </c>
    </row>
    <row r="3" ht="6.96" customHeight="1">
      <c r="B3" s="18"/>
      <c r="C3" s="19"/>
      <c r="D3" s="19"/>
      <c r="E3" s="19"/>
      <c r="F3" s="19"/>
      <c r="G3" s="19"/>
      <c r="H3" s="19"/>
      <c r="I3" s="117"/>
      <c r="J3" s="19"/>
      <c r="K3" s="19"/>
      <c r="L3" s="20"/>
      <c r="AT3" s="17" t="s">
        <v>80</v>
      </c>
    </row>
    <row r="4" ht="24.96" customHeight="1">
      <c r="B4" s="20"/>
      <c r="D4" s="21" t="s">
        <v>124</v>
      </c>
      <c r="L4" s="20"/>
      <c r="M4" s="22" t="s">
        <v>11</v>
      </c>
      <c r="AT4" s="17" t="s">
        <v>4</v>
      </c>
    </row>
    <row r="5" ht="6.96" customHeight="1">
      <c r="B5" s="20"/>
      <c r="L5" s="20"/>
    </row>
    <row r="6" ht="12" customHeight="1">
      <c r="B6" s="20"/>
      <c r="D6" s="29" t="s">
        <v>17</v>
      </c>
      <c r="L6" s="20"/>
    </row>
    <row r="7" ht="16.5" customHeight="1">
      <c r="B7" s="20"/>
      <c r="E7" s="118" t="str">
        <f>'Rekapitulace stavby'!K6</f>
        <v>STAVEBNÍ ÚPRAVY OBJEKTU TOVÁRNÍ 44</v>
      </c>
      <c r="F7" s="29"/>
      <c r="G7" s="29"/>
      <c r="H7" s="29"/>
      <c r="L7" s="20"/>
    </row>
    <row r="8">
      <c r="B8" s="20"/>
      <c r="D8" s="29" t="s">
        <v>125</v>
      </c>
      <c r="L8" s="20"/>
    </row>
    <row r="9" ht="16.5" customHeight="1">
      <c r="B9" s="20"/>
      <c r="E9" s="118" t="s">
        <v>749</v>
      </c>
      <c r="L9" s="20"/>
    </row>
    <row r="10" ht="12" customHeight="1">
      <c r="B10" s="20"/>
      <c r="D10" s="29" t="s">
        <v>127</v>
      </c>
      <c r="L10" s="20"/>
    </row>
    <row r="11" s="1" customFormat="1" ht="16.5" customHeight="1">
      <c r="B11" s="35"/>
      <c r="E11" s="29" t="s">
        <v>750</v>
      </c>
      <c r="F11" s="1"/>
      <c r="G11" s="1"/>
      <c r="H11" s="1"/>
      <c r="I11" s="119"/>
      <c r="L11" s="35"/>
    </row>
    <row r="12" s="1" customFormat="1" ht="12" customHeight="1">
      <c r="B12" s="35"/>
      <c r="D12" s="29" t="s">
        <v>751</v>
      </c>
      <c r="I12" s="119"/>
      <c r="L12" s="35"/>
    </row>
    <row r="13" s="1" customFormat="1" ht="36.96" customHeight="1">
      <c r="B13" s="35"/>
      <c r="E13" s="56" t="s">
        <v>1565</v>
      </c>
      <c r="F13" s="1"/>
      <c r="G13" s="1"/>
      <c r="H13" s="1"/>
      <c r="I13" s="119"/>
      <c r="L13" s="35"/>
    </row>
    <row r="14" s="1" customFormat="1">
      <c r="B14" s="35"/>
      <c r="I14" s="119"/>
      <c r="L14" s="35"/>
    </row>
    <row r="15" s="1" customFormat="1" ht="12" customHeight="1">
      <c r="B15" s="35"/>
      <c r="D15" s="29" t="s">
        <v>19</v>
      </c>
      <c r="F15" s="17" t="s">
        <v>3</v>
      </c>
      <c r="I15" s="120" t="s">
        <v>20</v>
      </c>
      <c r="J15" s="17" t="s">
        <v>3</v>
      </c>
      <c r="L15" s="35"/>
    </row>
    <row r="16" s="1" customFormat="1" ht="12" customHeight="1">
      <c r="B16" s="35"/>
      <c r="D16" s="29" t="s">
        <v>21</v>
      </c>
      <c r="F16" s="17" t="s">
        <v>22</v>
      </c>
      <c r="I16" s="120" t="s">
        <v>23</v>
      </c>
      <c r="J16" s="58" t="str">
        <f>'Rekapitulace stavby'!AN8</f>
        <v>12. 12. 2018</v>
      </c>
      <c r="L16" s="35"/>
    </row>
    <row r="17" s="1" customFormat="1" ht="10.8" customHeight="1">
      <c r="B17" s="35"/>
      <c r="I17" s="119"/>
      <c r="L17" s="35"/>
    </row>
    <row r="18" s="1" customFormat="1" ht="12" customHeight="1">
      <c r="B18" s="35"/>
      <c r="D18" s="29" t="s">
        <v>25</v>
      </c>
      <c r="I18" s="120" t="s">
        <v>26</v>
      </c>
      <c r="J18" s="17" t="s">
        <v>3</v>
      </c>
      <c r="L18" s="35"/>
    </row>
    <row r="19" s="1" customFormat="1" ht="18" customHeight="1">
      <c r="B19" s="35"/>
      <c r="E19" s="17" t="s">
        <v>27</v>
      </c>
      <c r="I19" s="120" t="s">
        <v>28</v>
      </c>
      <c r="J19" s="17" t="s">
        <v>3</v>
      </c>
      <c r="L19" s="35"/>
    </row>
    <row r="20" s="1" customFormat="1" ht="6.96" customHeight="1">
      <c r="B20" s="35"/>
      <c r="I20" s="119"/>
      <c r="L20" s="35"/>
    </row>
    <row r="21" s="1" customFormat="1" ht="12" customHeight="1">
      <c r="B21" s="35"/>
      <c r="D21" s="29" t="s">
        <v>29</v>
      </c>
      <c r="I21" s="120" t="s">
        <v>26</v>
      </c>
      <c r="J21" s="30" t="str">
        <f>'Rekapitulace stavby'!AN13</f>
        <v>Vyplň údaj</v>
      </c>
      <c r="L21" s="35"/>
    </row>
    <row r="22" s="1" customFormat="1" ht="18" customHeight="1">
      <c r="B22" s="35"/>
      <c r="E22" s="30" t="str">
        <f>'Rekapitulace stavby'!E14</f>
        <v>Vyplň údaj</v>
      </c>
      <c r="F22" s="17"/>
      <c r="G22" s="17"/>
      <c r="H22" s="17"/>
      <c r="I22" s="120" t="s">
        <v>28</v>
      </c>
      <c r="J22" s="30" t="str">
        <f>'Rekapitulace stavby'!AN14</f>
        <v>Vyplň údaj</v>
      </c>
      <c r="L22" s="35"/>
    </row>
    <row r="23" s="1" customFormat="1" ht="6.96" customHeight="1">
      <c r="B23" s="35"/>
      <c r="I23" s="119"/>
      <c r="L23" s="35"/>
    </row>
    <row r="24" s="1" customFormat="1" ht="12" customHeight="1">
      <c r="B24" s="35"/>
      <c r="D24" s="29" t="s">
        <v>31</v>
      </c>
      <c r="I24" s="120" t="s">
        <v>26</v>
      </c>
      <c r="J24" s="17" t="s">
        <v>32</v>
      </c>
      <c r="L24" s="35"/>
    </row>
    <row r="25" s="1" customFormat="1" ht="18" customHeight="1">
      <c r="B25" s="35"/>
      <c r="E25" s="17" t="s">
        <v>33</v>
      </c>
      <c r="I25" s="120" t="s">
        <v>28</v>
      </c>
      <c r="J25" s="17" t="s">
        <v>34</v>
      </c>
      <c r="L25" s="35"/>
    </row>
    <row r="26" s="1" customFormat="1" ht="6.96" customHeight="1">
      <c r="B26" s="35"/>
      <c r="I26" s="119"/>
      <c r="L26" s="35"/>
    </row>
    <row r="27" s="1" customFormat="1" ht="12" customHeight="1">
      <c r="B27" s="35"/>
      <c r="D27" s="29" t="s">
        <v>36</v>
      </c>
      <c r="I27" s="120" t="s">
        <v>26</v>
      </c>
      <c r="J27" s="17" t="s">
        <v>32</v>
      </c>
      <c r="L27" s="35"/>
    </row>
    <row r="28" s="1" customFormat="1" ht="18" customHeight="1">
      <c r="B28" s="35"/>
      <c r="E28" s="17" t="s">
        <v>33</v>
      </c>
      <c r="I28" s="120" t="s">
        <v>28</v>
      </c>
      <c r="J28" s="17" t="s">
        <v>34</v>
      </c>
      <c r="L28" s="35"/>
    </row>
    <row r="29" s="1" customFormat="1" ht="6.96" customHeight="1">
      <c r="B29" s="35"/>
      <c r="I29" s="119"/>
      <c r="L29" s="35"/>
    </row>
    <row r="30" s="1" customFormat="1" ht="12" customHeight="1">
      <c r="B30" s="35"/>
      <c r="D30" s="29" t="s">
        <v>37</v>
      </c>
      <c r="I30" s="119"/>
      <c r="L30" s="35"/>
    </row>
    <row r="31" s="7" customFormat="1" ht="16.5" customHeight="1">
      <c r="B31" s="121"/>
      <c r="E31" s="33" t="s">
        <v>3</v>
      </c>
      <c r="F31" s="33"/>
      <c r="G31" s="33"/>
      <c r="H31" s="33"/>
      <c r="I31" s="122"/>
      <c r="L31" s="121"/>
    </row>
    <row r="32" s="1" customFormat="1" ht="6.96" customHeight="1">
      <c r="B32" s="35"/>
      <c r="I32" s="119"/>
      <c r="L32" s="35"/>
    </row>
    <row r="33" s="1" customFormat="1" ht="6.96" customHeight="1">
      <c r="B33" s="35"/>
      <c r="D33" s="61"/>
      <c r="E33" s="61"/>
      <c r="F33" s="61"/>
      <c r="G33" s="61"/>
      <c r="H33" s="61"/>
      <c r="I33" s="123"/>
      <c r="J33" s="61"/>
      <c r="K33" s="61"/>
      <c r="L33" s="35"/>
    </row>
    <row r="34" s="1" customFormat="1" ht="25.44" customHeight="1">
      <c r="B34" s="35"/>
      <c r="D34" s="124" t="s">
        <v>39</v>
      </c>
      <c r="I34" s="119"/>
      <c r="J34" s="81">
        <f>ROUND(J95, 2)</f>
        <v>0</v>
      </c>
      <c r="L34" s="35"/>
    </row>
    <row r="35" s="1" customFormat="1" ht="6.96" customHeight="1">
      <c r="B35" s="35"/>
      <c r="D35" s="61"/>
      <c r="E35" s="61"/>
      <c r="F35" s="61"/>
      <c r="G35" s="61"/>
      <c r="H35" s="61"/>
      <c r="I35" s="123"/>
      <c r="J35" s="61"/>
      <c r="K35" s="61"/>
      <c r="L35" s="35"/>
    </row>
    <row r="36" s="1" customFormat="1" ht="14.4" customHeight="1">
      <c r="B36" s="35"/>
      <c r="F36" s="39" t="s">
        <v>41</v>
      </c>
      <c r="I36" s="125" t="s">
        <v>40</v>
      </c>
      <c r="J36" s="39" t="s">
        <v>42</v>
      </c>
      <c r="L36" s="35"/>
    </row>
    <row r="37" s="1" customFormat="1" ht="14.4" customHeight="1">
      <c r="B37" s="35"/>
      <c r="D37" s="29" t="s">
        <v>43</v>
      </c>
      <c r="E37" s="29" t="s">
        <v>44</v>
      </c>
      <c r="F37" s="126">
        <f>ROUND((SUM(BE95:BE102)),  2)</f>
        <v>0</v>
      </c>
      <c r="I37" s="127">
        <v>0.20999999999999999</v>
      </c>
      <c r="J37" s="126">
        <f>ROUND(((SUM(BE95:BE102))*I37),  2)</f>
        <v>0</v>
      </c>
      <c r="L37" s="35"/>
    </row>
    <row r="38" s="1" customFormat="1" ht="14.4" customHeight="1">
      <c r="B38" s="35"/>
      <c r="E38" s="29" t="s">
        <v>45</v>
      </c>
      <c r="F38" s="126">
        <f>ROUND((SUM(BF95:BF102)),  2)</f>
        <v>0</v>
      </c>
      <c r="I38" s="127">
        <v>0.14999999999999999</v>
      </c>
      <c r="J38" s="126">
        <f>ROUND(((SUM(BF95:BF102))*I38),  2)</f>
        <v>0</v>
      </c>
      <c r="L38" s="35"/>
    </row>
    <row r="39" hidden="1" s="1" customFormat="1" ht="14.4" customHeight="1">
      <c r="B39" s="35"/>
      <c r="E39" s="29" t="s">
        <v>46</v>
      </c>
      <c r="F39" s="126">
        <f>ROUND((SUM(BG95:BG102)),  2)</f>
        <v>0</v>
      </c>
      <c r="I39" s="127">
        <v>0.20999999999999999</v>
      </c>
      <c r="J39" s="126">
        <f>0</f>
        <v>0</v>
      </c>
      <c r="L39" s="35"/>
    </row>
    <row r="40" hidden="1" s="1" customFormat="1" ht="14.4" customHeight="1">
      <c r="B40" s="35"/>
      <c r="E40" s="29" t="s">
        <v>47</v>
      </c>
      <c r="F40" s="126">
        <f>ROUND((SUM(BH95:BH102)),  2)</f>
        <v>0</v>
      </c>
      <c r="I40" s="127">
        <v>0.14999999999999999</v>
      </c>
      <c r="J40" s="126">
        <f>0</f>
        <v>0</v>
      </c>
      <c r="L40" s="35"/>
    </row>
    <row r="41" hidden="1" s="1" customFormat="1" ht="14.4" customHeight="1">
      <c r="B41" s="35"/>
      <c r="E41" s="29" t="s">
        <v>48</v>
      </c>
      <c r="F41" s="126">
        <f>ROUND((SUM(BI95:BI102)),  2)</f>
        <v>0</v>
      </c>
      <c r="I41" s="127">
        <v>0</v>
      </c>
      <c r="J41" s="126">
        <f>0</f>
        <v>0</v>
      </c>
      <c r="L41" s="35"/>
    </row>
    <row r="42" s="1" customFormat="1" ht="6.96" customHeight="1">
      <c r="B42" s="35"/>
      <c r="I42" s="119"/>
      <c r="L42" s="35"/>
    </row>
    <row r="43" s="1" customFormat="1" ht="25.44" customHeight="1">
      <c r="B43" s="35"/>
      <c r="C43" s="128"/>
      <c r="D43" s="129" t="s">
        <v>49</v>
      </c>
      <c r="E43" s="69"/>
      <c r="F43" s="69"/>
      <c r="G43" s="130" t="s">
        <v>50</v>
      </c>
      <c r="H43" s="131" t="s">
        <v>51</v>
      </c>
      <c r="I43" s="132"/>
      <c r="J43" s="133">
        <f>SUM(J34:J41)</f>
        <v>0</v>
      </c>
      <c r="K43" s="134"/>
      <c r="L43" s="35"/>
    </row>
    <row r="44" s="1" customFormat="1" ht="14.4" customHeight="1">
      <c r="B44" s="50"/>
      <c r="C44" s="51"/>
      <c r="D44" s="51"/>
      <c r="E44" s="51"/>
      <c r="F44" s="51"/>
      <c r="G44" s="51"/>
      <c r="H44" s="51"/>
      <c r="I44" s="135"/>
      <c r="J44" s="51"/>
      <c r="K44" s="51"/>
      <c r="L44" s="35"/>
    </row>
    <row r="48" s="1" customFormat="1" ht="6.96" customHeight="1">
      <c r="B48" s="52"/>
      <c r="C48" s="53"/>
      <c r="D48" s="53"/>
      <c r="E48" s="53"/>
      <c r="F48" s="53"/>
      <c r="G48" s="53"/>
      <c r="H48" s="53"/>
      <c r="I48" s="136"/>
      <c r="J48" s="53"/>
      <c r="K48" s="53"/>
      <c r="L48" s="35"/>
    </row>
    <row r="49" s="1" customFormat="1" ht="24.96" customHeight="1">
      <c r="B49" s="35"/>
      <c r="C49" s="21" t="s">
        <v>129</v>
      </c>
      <c r="I49" s="119"/>
      <c r="L49" s="35"/>
    </row>
    <row r="50" s="1" customFormat="1" ht="6.96" customHeight="1">
      <c r="B50" s="35"/>
      <c r="I50" s="119"/>
      <c r="L50" s="35"/>
    </row>
    <row r="51" s="1" customFormat="1" ht="12" customHeight="1">
      <c r="B51" s="35"/>
      <c r="C51" s="29" t="s">
        <v>17</v>
      </c>
      <c r="I51" s="119"/>
      <c r="L51" s="35"/>
    </row>
    <row r="52" s="1" customFormat="1" ht="16.5" customHeight="1">
      <c r="B52" s="35"/>
      <c r="E52" s="118" t="str">
        <f>E7</f>
        <v>STAVEBNÍ ÚPRAVY OBJEKTU TOVÁRNÍ 44</v>
      </c>
      <c r="F52" s="29"/>
      <c r="G52" s="29"/>
      <c r="H52" s="29"/>
      <c r="I52" s="119"/>
      <c r="L52" s="35"/>
    </row>
    <row r="53" ht="12" customHeight="1">
      <c r="B53" s="20"/>
      <c r="C53" s="29" t="s">
        <v>125</v>
      </c>
      <c r="L53" s="20"/>
    </row>
    <row r="54" ht="16.5" customHeight="1">
      <c r="B54" s="20"/>
      <c r="E54" s="118" t="s">
        <v>749</v>
      </c>
      <c r="L54" s="20"/>
    </row>
    <row r="55" ht="12" customHeight="1">
      <c r="B55" s="20"/>
      <c r="C55" s="29" t="s">
        <v>127</v>
      </c>
      <c r="L55" s="20"/>
    </row>
    <row r="56" s="1" customFormat="1" ht="16.5" customHeight="1">
      <c r="B56" s="35"/>
      <c r="E56" s="29" t="s">
        <v>750</v>
      </c>
      <c r="F56" s="1"/>
      <c r="G56" s="1"/>
      <c r="H56" s="1"/>
      <c r="I56" s="119"/>
      <c r="L56" s="35"/>
    </row>
    <row r="57" s="1" customFormat="1" ht="12" customHeight="1">
      <c r="B57" s="35"/>
      <c r="C57" s="29" t="s">
        <v>751</v>
      </c>
      <c r="I57" s="119"/>
      <c r="L57" s="35"/>
    </row>
    <row r="58" s="1" customFormat="1" ht="16.5" customHeight="1">
      <c r="B58" s="35"/>
      <c r="E58" s="56" t="str">
        <f>E13</f>
        <v>18076I - Vedlejší rozpočtové náklady</v>
      </c>
      <c r="F58" s="1"/>
      <c r="G58" s="1"/>
      <c r="H58" s="1"/>
      <c r="I58" s="119"/>
      <c r="L58" s="35"/>
    </row>
    <row r="59" s="1" customFormat="1" ht="6.96" customHeight="1">
      <c r="B59" s="35"/>
      <c r="I59" s="119"/>
      <c r="L59" s="35"/>
    </row>
    <row r="60" s="1" customFormat="1" ht="12" customHeight="1">
      <c r="B60" s="35"/>
      <c r="C60" s="29" t="s">
        <v>21</v>
      </c>
      <c r="F60" s="17" t="str">
        <f>F16</f>
        <v>Kolín, Tovární 44</v>
      </c>
      <c r="I60" s="120" t="s">
        <v>23</v>
      </c>
      <c r="J60" s="58" t="str">
        <f>IF(J16="","",J16)</f>
        <v>12. 12. 2018</v>
      </c>
      <c r="L60" s="35"/>
    </row>
    <row r="61" s="1" customFormat="1" ht="6.96" customHeight="1">
      <c r="B61" s="35"/>
      <c r="I61" s="119"/>
      <c r="L61" s="35"/>
    </row>
    <row r="62" s="1" customFormat="1" ht="24.9" customHeight="1">
      <c r="B62" s="35"/>
      <c r="C62" s="29" t="s">
        <v>25</v>
      </c>
      <c r="F62" s="17" t="str">
        <f>E19</f>
        <v>Město Kolín, Karlovo náměstí 78, Kolín I</v>
      </c>
      <c r="I62" s="120" t="s">
        <v>31</v>
      </c>
      <c r="J62" s="33" t="str">
        <f>E25</f>
        <v>AZ PROJECT s.r.o., Plynárenská 830, Kolín IV</v>
      </c>
      <c r="L62" s="35"/>
    </row>
    <row r="63" s="1" customFormat="1" ht="24.9" customHeight="1">
      <c r="B63" s="35"/>
      <c r="C63" s="29" t="s">
        <v>29</v>
      </c>
      <c r="F63" s="17" t="str">
        <f>IF(E22="","",E22)</f>
        <v>Vyplň údaj</v>
      </c>
      <c r="I63" s="120" t="s">
        <v>36</v>
      </c>
      <c r="J63" s="33" t="str">
        <f>E28</f>
        <v>AZ PROJECT s.r.o., Plynárenská 830, Kolín IV</v>
      </c>
      <c r="L63" s="35"/>
    </row>
    <row r="64" s="1" customFormat="1" ht="10.32" customHeight="1">
      <c r="B64" s="35"/>
      <c r="I64" s="119"/>
      <c r="L64" s="35"/>
    </row>
    <row r="65" s="1" customFormat="1" ht="29.28" customHeight="1">
      <c r="B65" s="35"/>
      <c r="C65" s="137" t="s">
        <v>130</v>
      </c>
      <c r="D65" s="128"/>
      <c r="E65" s="128"/>
      <c r="F65" s="128"/>
      <c r="G65" s="128"/>
      <c r="H65" s="128"/>
      <c r="I65" s="138"/>
      <c r="J65" s="139" t="s">
        <v>131</v>
      </c>
      <c r="K65" s="128"/>
      <c r="L65" s="35"/>
    </row>
    <row r="66" s="1" customFormat="1" ht="10.32" customHeight="1">
      <c r="B66" s="35"/>
      <c r="I66" s="119"/>
      <c r="L66" s="35"/>
    </row>
    <row r="67" s="1" customFormat="1" ht="22.8" customHeight="1">
      <c r="B67" s="35"/>
      <c r="C67" s="140" t="s">
        <v>71</v>
      </c>
      <c r="I67" s="119"/>
      <c r="J67" s="81">
        <f>J95</f>
        <v>0</v>
      </c>
      <c r="L67" s="35"/>
      <c r="AU67" s="17" t="s">
        <v>132</v>
      </c>
    </row>
    <row r="68" s="8" customFormat="1" ht="24.96" customHeight="1">
      <c r="B68" s="141"/>
      <c r="D68" s="142" t="s">
        <v>730</v>
      </c>
      <c r="E68" s="143"/>
      <c r="F68" s="143"/>
      <c r="G68" s="143"/>
      <c r="H68" s="143"/>
      <c r="I68" s="144"/>
      <c r="J68" s="145">
        <f>J96</f>
        <v>0</v>
      </c>
      <c r="L68" s="141"/>
    </row>
    <row r="69" s="9" customFormat="1" ht="19.92" customHeight="1">
      <c r="B69" s="146"/>
      <c r="D69" s="147" t="s">
        <v>731</v>
      </c>
      <c r="E69" s="148"/>
      <c r="F69" s="148"/>
      <c r="G69" s="148"/>
      <c r="H69" s="148"/>
      <c r="I69" s="149"/>
      <c r="J69" s="150">
        <f>J97</f>
        <v>0</v>
      </c>
      <c r="L69" s="146"/>
    </row>
    <row r="70" s="9" customFormat="1" ht="19.92" customHeight="1">
      <c r="B70" s="146"/>
      <c r="D70" s="147" t="s">
        <v>732</v>
      </c>
      <c r="E70" s="148"/>
      <c r="F70" s="148"/>
      <c r="G70" s="148"/>
      <c r="H70" s="148"/>
      <c r="I70" s="149"/>
      <c r="J70" s="150">
        <f>J99</f>
        <v>0</v>
      </c>
      <c r="L70" s="146"/>
    </row>
    <row r="71" s="9" customFormat="1" ht="19.92" customHeight="1">
      <c r="B71" s="146"/>
      <c r="D71" s="147" t="s">
        <v>733</v>
      </c>
      <c r="E71" s="148"/>
      <c r="F71" s="148"/>
      <c r="G71" s="148"/>
      <c r="H71" s="148"/>
      <c r="I71" s="149"/>
      <c r="J71" s="150">
        <f>J101</f>
        <v>0</v>
      </c>
      <c r="L71" s="146"/>
    </row>
    <row r="72" s="1" customFormat="1" ht="21.84" customHeight="1">
      <c r="B72" s="35"/>
      <c r="I72" s="119"/>
      <c r="L72" s="35"/>
    </row>
    <row r="73" s="1" customFormat="1" ht="6.96" customHeight="1">
      <c r="B73" s="50"/>
      <c r="C73" s="51"/>
      <c r="D73" s="51"/>
      <c r="E73" s="51"/>
      <c r="F73" s="51"/>
      <c r="G73" s="51"/>
      <c r="H73" s="51"/>
      <c r="I73" s="135"/>
      <c r="J73" s="51"/>
      <c r="K73" s="51"/>
      <c r="L73" s="35"/>
    </row>
    <row r="77" s="1" customFormat="1" ht="6.96" customHeight="1">
      <c r="B77" s="52"/>
      <c r="C77" s="53"/>
      <c r="D77" s="53"/>
      <c r="E77" s="53"/>
      <c r="F77" s="53"/>
      <c r="G77" s="53"/>
      <c r="H77" s="53"/>
      <c r="I77" s="136"/>
      <c r="J77" s="53"/>
      <c r="K77" s="53"/>
      <c r="L77" s="35"/>
    </row>
    <row r="78" s="1" customFormat="1" ht="24.96" customHeight="1">
      <c r="B78" s="35"/>
      <c r="C78" s="21" t="s">
        <v>151</v>
      </c>
      <c r="I78" s="119"/>
      <c r="L78" s="35"/>
    </row>
    <row r="79" s="1" customFormat="1" ht="6.96" customHeight="1">
      <c r="B79" s="35"/>
      <c r="I79" s="119"/>
      <c r="L79" s="35"/>
    </row>
    <row r="80" s="1" customFormat="1" ht="12" customHeight="1">
      <c r="B80" s="35"/>
      <c r="C80" s="29" t="s">
        <v>17</v>
      </c>
      <c r="I80" s="119"/>
      <c r="L80" s="35"/>
    </row>
    <row r="81" s="1" customFormat="1" ht="16.5" customHeight="1">
      <c r="B81" s="35"/>
      <c r="E81" s="118" t="str">
        <f>E7</f>
        <v>STAVEBNÍ ÚPRAVY OBJEKTU TOVÁRNÍ 44</v>
      </c>
      <c r="F81" s="29"/>
      <c r="G81" s="29"/>
      <c r="H81" s="29"/>
      <c r="I81" s="119"/>
      <c r="L81" s="35"/>
    </row>
    <row r="82" ht="12" customHeight="1">
      <c r="B82" s="20"/>
      <c r="C82" s="29" t="s">
        <v>125</v>
      </c>
      <c r="L82" s="20"/>
    </row>
    <row r="83" ht="16.5" customHeight="1">
      <c r="B83" s="20"/>
      <c r="E83" s="118" t="s">
        <v>749</v>
      </c>
      <c r="L83" s="20"/>
    </row>
    <row r="84" ht="12" customHeight="1">
      <c r="B84" s="20"/>
      <c r="C84" s="29" t="s">
        <v>127</v>
      </c>
      <c r="L84" s="20"/>
    </row>
    <row r="85" s="1" customFormat="1" ht="16.5" customHeight="1">
      <c r="B85" s="35"/>
      <c r="E85" s="29" t="s">
        <v>750</v>
      </c>
      <c r="F85" s="1"/>
      <c r="G85" s="1"/>
      <c r="H85" s="1"/>
      <c r="I85" s="119"/>
      <c r="L85" s="35"/>
    </row>
    <row r="86" s="1" customFormat="1" ht="12" customHeight="1">
      <c r="B86" s="35"/>
      <c r="C86" s="29" t="s">
        <v>751</v>
      </c>
      <c r="I86" s="119"/>
      <c r="L86" s="35"/>
    </row>
    <row r="87" s="1" customFormat="1" ht="16.5" customHeight="1">
      <c r="B87" s="35"/>
      <c r="E87" s="56" t="str">
        <f>E13</f>
        <v>18076I - Vedlejší rozpočtové náklady</v>
      </c>
      <c r="F87" s="1"/>
      <c r="G87" s="1"/>
      <c r="H87" s="1"/>
      <c r="I87" s="119"/>
      <c r="L87" s="35"/>
    </row>
    <row r="88" s="1" customFormat="1" ht="6.96" customHeight="1">
      <c r="B88" s="35"/>
      <c r="I88" s="119"/>
      <c r="L88" s="35"/>
    </row>
    <row r="89" s="1" customFormat="1" ht="12" customHeight="1">
      <c r="B89" s="35"/>
      <c r="C89" s="29" t="s">
        <v>21</v>
      </c>
      <c r="F89" s="17" t="str">
        <f>F16</f>
        <v>Kolín, Tovární 44</v>
      </c>
      <c r="I89" s="120" t="s">
        <v>23</v>
      </c>
      <c r="J89" s="58" t="str">
        <f>IF(J16="","",J16)</f>
        <v>12. 12. 2018</v>
      </c>
      <c r="L89" s="35"/>
    </row>
    <row r="90" s="1" customFormat="1" ht="6.96" customHeight="1">
      <c r="B90" s="35"/>
      <c r="I90" s="119"/>
      <c r="L90" s="35"/>
    </row>
    <row r="91" s="1" customFormat="1" ht="24.9" customHeight="1">
      <c r="B91" s="35"/>
      <c r="C91" s="29" t="s">
        <v>25</v>
      </c>
      <c r="F91" s="17" t="str">
        <f>E19</f>
        <v>Město Kolín, Karlovo náměstí 78, Kolín I</v>
      </c>
      <c r="I91" s="120" t="s">
        <v>31</v>
      </c>
      <c r="J91" s="33" t="str">
        <f>E25</f>
        <v>AZ PROJECT s.r.o., Plynárenská 830, Kolín IV</v>
      </c>
      <c r="L91" s="35"/>
    </row>
    <row r="92" s="1" customFormat="1" ht="24.9" customHeight="1">
      <c r="B92" s="35"/>
      <c r="C92" s="29" t="s">
        <v>29</v>
      </c>
      <c r="F92" s="17" t="str">
        <f>IF(E22="","",E22)</f>
        <v>Vyplň údaj</v>
      </c>
      <c r="I92" s="120" t="s">
        <v>36</v>
      </c>
      <c r="J92" s="33" t="str">
        <f>E28</f>
        <v>AZ PROJECT s.r.o., Plynárenská 830, Kolín IV</v>
      </c>
      <c r="L92" s="35"/>
    </row>
    <row r="93" s="1" customFormat="1" ht="10.32" customHeight="1">
      <c r="B93" s="35"/>
      <c r="I93" s="119"/>
      <c r="L93" s="35"/>
    </row>
    <row r="94" s="10" customFormat="1" ht="29.28" customHeight="1">
      <c r="B94" s="151"/>
      <c r="C94" s="152" t="s">
        <v>152</v>
      </c>
      <c r="D94" s="153" t="s">
        <v>58</v>
      </c>
      <c r="E94" s="153" t="s">
        <v>54</v>
      </c>
      <c r="F94" s="153" t="s">
        <v>55</v>
      </c>
      <c r="G94" s="153" t="s">
        <v>153</v>
      </c>
      <c r="H94" s="153" t="s">
        <v>154</v>
      </c>
      <c r="I94" s="154" t="s">
        <v>155</v>
      </c>
      <c r="J94" s="153" t="s">
        <v>131</v>
      </c>
      <c r="K94" s="155" t="s">
        <v>156</v>
      </c>
      <c r="L94" s="151"/>
      <c r="M94" s="73" t="s">
        <v>3</v>
      </c>
      <c r="N94" s="74" t="s">
        <v>43</v>
      </c>
      <c r="O94" s="74" t="s">
        <v>157</v>
      </c>
      <c r="P94" s="74" t="s">
        <v>158</v>
      </c>
      <c r="Q94" s="74" t="s">
        <v>159</v>
      </c>
      <c r="R94" s="74" t="s">
        <v>160</v>
      </c>
      <c r="S94" s="74" t="s">
        <v>161</v>
      </c>
      <c r="T94" s="75" t="s">
        <v>162</v>
      </c>
    </row>
    <row r="95" s="1" customFormat="1" ht="22.8" customHeight="1">
      <c r="B95" s="35"/>
      <c r="C95" s="78" t="s">
        <v>163</v>
      </c>
      <c r="I95" s="119"/>
      <c r="J95" s="156">
        <f>BK95</f>
        <v>0</v>
      </c>
      <c r="L95" s="35"/>
      <c r="M95" s="76"/>
      <c r="N95" s="61"/>
      <c r="O95" s="61"/>
      <c r="P95" s="157">
        <f>P96</f>
        <v>0</v>
      </c>
      <c r="Q95" s="61"/>
      <c r="R95" s="157">
        <f>R96</f>
        <v>0</v>
      </c>
      <c r="S95" s="61"/>
      <c r="T95" s="158">
        <f>T96</f>
        <v>0</v>
      </c>
      <c r="AT95" s="17" t="s">
        <v>72</v>
      </c>
      <c r="AU95" s="17" t="s">
        <v>132</v>
      </c>
      <c r="BK95" s="159">
        <f>BK96</f>
        <v>0</v>
      </c>
    </row>
    <row r="96" s="11" customFormat="1" ht="25.92" customHeight="1">
      <c r="B96" s="160"/>
      <c r="D96" s="161" t="s">
        <v>72</v>
      </c>
      <c r="E96" s="162" t="s">
        <v>734</v>
      </c>
      <c r="F96" s="162" t="s">
        <v>122</v>
      </c>
      <c r="I96" s="163"/>
      <c r="J96" s="164">
        <f>BK96</f>
        <v>0</v>
      </c>
      <c r="L96" s="160"/>
      <c r="M96" s="165"/>
      <c r="N96" s="166"/>
      <c r="O96" s="166"/>
      <c r="P96" s="167">
        <f>P97+P99+P101</f>
        <v>0</v>
      </c>
      <c r="Q96" s="166"/>
      <c r="R96" s="167">
        <f>R97+R99+R101</f>
        <v>0</v>
      </c>
      <c r="S96" s="166"/>
      <c r="T96" s="168">
        <f>T97+T99+T101</f>
        <v>0</v>
      </c>
      <c r="AR96" s="161" t="s">
        <v>197</v>
      </c>
      <c r="AT96" s="169" t="s">
        <v>72</v>
      </c>
      <c r="AU96" s="169" t="s">
        <v>73</v>
      </c>
      <c r="AY96" s="161" t="s">
        <v>166</v>
      </c>
      <c r="BK96" s="170">
        <f>BK97+BK99+BK101</f>
        <v>0</v>
      </c>
    </row>
    <row r="97" s="11" customFormat="1" ht="22.8" customHeight="1">
      <c r="B97" s="160"/>
      <c r="D97" s="161" t="s">
        <v>72</v>
      </c>
      <c r="E97" s="171" t="s">
        <v>735</v>
      </c>
      <c r="F97" s="171" t="s">
        <v>736</v>
      </c>
      <c r="I97" s="163"/>
      <c r="J97" s="172">
        <f>BK97</f>
        <v>0</v>
      </c>
      <c r="L97" s="160"/>
      <c r="M97" s="165"/>
      <c r="N97" s="166"/>
      <c r="O97" s="166"/>
      <c r="P97" s="167">
        <f>P98</f>
        <v>0</v>
      </c>
      <c r="Q97" s="166"/>
      <c r="R97" s="167">
        <f>R98</f>
        <v>0</v>
      </c>
      <c r="S97" s="166"/>
      <c r="T97" s="168">
        <f>T98</f>
        <v>0</v>
      </c>
      <c r="AR97" s="161" t="s">
        <v>197</v>
      </c>
      <c r="AT97" s="169" t="s">
        <v>72</v>
      </c>
      <c r="AU97" s="169" t="s">
        <v>80</v>
      </c>
      <c r="AY97" s="161" t="s">
        <v>166</v>
      </c>
      <c r="BK97" s="170">
        <f>BK98</f>
        <v>0</v>
      </c>
    </row>
    <row r="98" s="1" customFormat="1" ht="16.5" customHeight="1">
      <c r="B98" s="173"/>
      <c r="C98" s="174" t="s">
        <v>80</v>
      </c>
      <c r="D98" s="174" t="s">
        <v>169</v>
      </c>
      <c r="E98" s="175" t="s">
        <v>737</v>
      </c>
      <c r="F98" s="176" t="s">
        <v>736</v>
      </c>
      <c r="G98" s="177" t="s">
        <v>356</v>
      </c>
      <c r="H98" s="213"/>
      <c r="I98" s="179"/>
      <c r="J98" s="180">
        <f>ROUND(I98*H98,2)</f>
        <v>0</v>
      </c>
      <c r="K98" s="176" t="s">
        <v>205</v>
      </c>
      <c r="L98" s="35"/>
      <c r="M98" s="181" t="s">
        <v>3</v>
      </c>
      <c r="N98" s="182" t="s">
        <v>45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AR98" s="17" t="s">
        <v>738</v>
      </c>
      <c r="AT98" s="17" t="s">
        <v>169</v>
      </c>
      <c r="AU98" s="17" t="s">
        <v>84</v>
      </c>
      <c r="AY98" s="17" t="s">
        <v>166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84</v>
      </c>
      <c r="BK98" s="185">
        <f>ROUND(I98*H98,2)</f>
        <v>0</v>
      </c>
      <c r="BL98" s="17" t="s">
        <v>738</v>
      </c>
      <c r="BM98" s="17" t="s">
        <v>1566</v>
      </c>
    </row>
    <row r="99" s="11" customFormat="1" ht="22.8" customHeight="1">
      <c r="B99" s="160"/>
      <c r="D99" s="161" t="s">
        <v>72</v>
      </c>
      <c r="E99" s="171" t="s">
        <v>740</v>
      </c>
      <c r="F99" s="171" t="s">
        <v>741</v>
      </c>
      <c r="I99" s="163"/>
      <c r="J99" s="172">
        <f>BK99</f>
        <v>0</v>
      </c>
      <c r="L99" s="160"/>
      <c r="M99" s="165"/>
      <c r="N99" s="166"/>
      <c r="O99" s="166"/>
      <c r="P99" s="167">
        <f>P100</f>
        <v>0</v>
      </c>
      <c r="Q99" s="166"/>
      <c r="R99" s="167">
        <f>R100</f>
        <v>0</v>
      </c>
      <c r="S99" s="166"/>
      <c r="T99" s="168">
        <f>T100</f>
        <v>0</v>
      </c>
      <c r="AR99" s="161" t="s">
        <v>197</v>
      </c>
      <c r="AT99" s="169" t="s">
        <v>72</v>
      </c>
      <c r="AU99" s="169" t="s">
        <v>80</v>
      </c>
      <c r="AY99" s="161" t="s">
        <v>166</v>
      </c>
      <c r="BK99" s="170">
        <f>BK100</f>
        <v>0</v>
      </c>
    </row>
    <row r="100" s="1" customFormat="1" ht="16.5" customHeight="1">
      <c r="B100" s="173"/>
      <c r="C100" s="174" t="s">
        <v>84</v>
      </c>
      <c r="D100" s="174" t="s">
        <v>169</v>
      </c>
      <c r="E100" s="175" t="s">
        <v>742</v>
      </c>
      <c r="F100" s="176" t="s">
        <v>743</v>
      </c>
      <c r="G100" s="177" t="s">
        <v>356</v>
      </c>
      <c r="H100" s="213"/>
      <c r="I100" s="179"/>
      <c r="J100" s="180">
        <f>ROUND(I100*H100,2)</f>
        <v>0</v>
      </c>
      <c r="K100" s="176" t="s">
        <v>205</v>
      </c>
      <c r="L100" s="35"/>
      <c r="M100" s="181" t="s">
        <v>3</v>
      </c>
      <c r="N100" s="182" t="s">
        <v>45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AR100" s="17" t="s">
        <v>738</v>
      </c>
      <c r="AT100" s="17" t="s">
        <v>169</v>
      </c>
      <c r="AU100" s="17" t="s">
        <v>84</v>
      </c>
      <c r="AY100" s="17" t="s">
        <v>166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84</v>
      </c>
      <c r="BK100" s="185">
        <f>ROUND(I100*H100,2)</f>
        <v>0</v>
      </c>
      <c r="BL100" s="17" t="s">
        <v>738</v>
      </c>
      <c r="BM100" s="17" t="s">
        <v>1567</v>
      </c>
    </row>
    <row r="101" s="11" customFormat="1" ht="22.8" customHeight="1">
      <c r="B101" s="160"/>
      <c r="D101" s="161" t="s">
        <v>72</v>
      </c>
      <c r="E101" s="171" t="s">
        <v>745</v>
      </c>
      <c r="F101" s="171" t="s">
        <v>746</v>
      </c>
      <c r="I101" s="163"/>
      <c r="J101" s="172">
        <f>BK101</f>
        <v>0</v>
      </c>
      <c r="L101" s="160"/>
      <c r="M101" s="165"/>
      <c r="N101" s="166"/>
      <c r="O101" s="166"/>
      <c r="P101" s="167">
        <f>P102</f>
        <v>0</v>
      </c>
      <c r="Q101" s="166"/>
      <c r="R101" s="167">
        <f>R102</f>
        <v>0</v>
      </c>
      <c r="S101" s="166"/>
      <c r="T101" s="168">
        <f>T102</f>
        <v>0</v>
      </c>
      <c r="AR101" s="161" t="s">
        <v>197</v>
      </c>
      <c r="AT101" s="169" t="s">
        <v>72</v>
      </c>
      <c r="AU101" s="169" t="s">
        <v>80</v>
      </c>
      <c r="AY101" s="161" t="s">
        <v>166</v>
      </c>
      <c r="BK101" s="170">
        <f>BK102</f>
        <v>0</v>
      </c>
    </row>
    <row r="102" s="1" customFormat="1" ht="16.5" customHeight="1">
      <c r="B102" s="173"/>
      <c r="C102" s="174" t="s">
        <v>99</v>
      </c>
      <c r="D102" s="174" t="s">
        <v>169</v>
      </c>
      <c r="E102" s="175" t="s">
        <v>747</v>
      </c>
      <c r="F102" s="176" t="s">
        <v>746</v>
      </c>
      <c r="G102" s="177" t="s">
        <v>356</v>
      </c>
      <c r="H102" s="213"/>
      <c r="I102" s="179"/>
      <c r="J102" s="180">
        <f>ROUND(I102*H102,2)</f>
        <v>0</v>
      </c>
      <c r="K102" s="176" t="s">
        <v>205</v>
      </c>
      <c r="L102" s="35"/>
      <c r="M102" s="217" t="s">
        <v>3</v>
      </c>
      <c r="N102" s="218" t="s">
        <v>45</v>
      </c>
      <c r="O102" s="219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AR102" s="17" t="s">
        <v>738</v>
      </c>
      <c r="AT102" s="17" t="s">
        <v>169</v>
      </c>
      <c r="AU102" s="17" t="s">
        <v>84</v>
      </c>
      <c r="AY102" s="17" t="s">
        <v>166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84</v>
      </c>
      <c r="BK102" s="185">
        <f>ROUND(I102*H102,2)</f>
        <v>0</v>
      </c>
      <c r="BL102" s="17" t="s">
        <v>738</v>
      </c>
      <c r="BM102" s="17" t="s">
        <v>1568</v>
      </c>
    </row>
    <row r="103" s="1" customFormat="1" ht="6.96" customHeight="1">
      <c r="B103" s="50"/>
      <c r="C103" s="51"/>
      <c r="D103" s="51"/>
      <c r="E103" s="51"/>
      <c r="F103" s="51"/>
      <c r="G103" s="51"/>
      <c r="H103" s="51"/>
      <c r="I103" s="135"/>
      <c r="J103" s="51"/>
      <c r="K103" s="51"/>
      <c r="L103" s="35"/>
    </row>
  </sheetData>
  <autoFilter ref="C94:K10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1:H81"/>
    <mergeCell ref="E85:H85"/>
    <mergeCell ref="E83:H83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24" customWidth="1"/>
    <col min="2" max="2" width="1.664063" style="224" customWidth="1"/>
    <col min="3" max="4" width="5" style="224" customWidth="1"/>
    <col min="5" max="5" width="11.67" style="224" customWidth="1"/>
    <col min="6" max="6" width="9.17" style="224" customWidth="1"/>
    <col min="7" max="7" width="5" style="224" customWidth="1"/>
    <col min="8" max="8" width="77.83" style="224" customWidth="1"/>
    <col min="9" max="10" width="20" style="224" customWidth="1"/>
    <col min="11" max="11" width="1.664063" style="224" customWidth="1"/>
  </cols>
  <sheetData>
    <row r="1" ht="37.5" customHeight="1"/>
    <row r="2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="14" customFormat="1" ht="45" customHeight="1">
      <c r="B3" s="228"/>
      <c r="C3" s="229" t="s">
        <v>1569</v>
      </c>
      <c r="D3" s="229"/>
      <c r="E3" s="229"/>
      <c r="F3" s="229"/>
      <c r="G3" s="229"/>
      <c r="H3" s="229"/>
      <c r="I3" s="229"/>
      <c r="J3" s="229"/>
      <c r="K3" s="230"/>
    </row>
    <row r="4" ht="25.5" customHeight="1">
      <c r="B4" s="231"/>
      <c r="C4" s="232" t="s">
        <v>1570</v>
      </c>
      <c r="D4" s="232"/>
      <c r="E4" s="232"/>
      <c r="F4" s="232"/>
      <c r="G4" s="232"/>
      <c r="H4" s="232"/>
      <c r="I4" s="232"/>
      <c r="J4" s="232"/>
      <c r="K4" s="233"/>
    </row>
    <row r="5" ht="5.25" customHeight="1">
      <c r="B5" s="231"/>
      <c r="C5" s="234"/>
      <c r="D5" s="234"/>
      <c r="E5" s="234"/>
      <c r="F5" s="234"/>
      <c r="G5" s="234"/>
      <c r="H5" s="234"/>
      <c r="I5" s="234"/>
      <c r="J5" s="234"/>
      <c r="K5" s="233"/>
    </row>
    <row r="6" ht="15" customHeight="1">
      <c r="B6" s="231"/>
      <c r="C6" s="235" t="s">
        <v>1571</v>
      </c>
      <c r="D6" s="235"/>
      <c r="E6" s="235"/>
      <c r="F6" s="235"/>
      <c r="G6" s="235"/>
      <c r="H6" s="235"/>
      <c r="I6" s="235"/>
      <c r="J6" s="235"/>
      <c r="K6" s="233"/>
    </row>
    <row r="7" ht="15" customHeight="1">
      <c r="B7" s="236"/>
      <c r="C7" s="235" t="s">
        <v>1572</v>
      </c>
      <c r="D7" s="235"/>
      <c r="E7" s="235"/>
      <c r="F7" s="235"/>
      <c r="G7" s="235"/>
      <c r="H7" s="235"/>
      <c r="I7" s="235"/>
      <c r="J7" s="235"/>
      <c r="K7" s="233"/>
    </row>
    <row r="8" ht="12.75" customHeight="1">
      <c r="B8" s="236"/>
      <c r="C8" s="235"/>
      <c r="D8" s="235"/>
      <c r="E8" s="235"/>
      <c r="F8" s="235"/>
      <c r="G8" s="235"/>
      <c r="H8" s="235"/>
      <c r="I8" s="235"/>
      <c r="J8" s="235"/>
      <c r="K8" s="233"/>
    </row>
    <row r="9" ht="15" customHeight="1">
      <c r="B9" s="236"/>
      <c r="C9" s="235" t="s">
        <v>1573</v>
      </c>
      <c r="D9" s="235"/>
      <c r="E9" s="235"/>
      <c r="F9" s="235"/>
      <c r="G9" s="235"/>
      <c r="H9" s="235"/>
      <c r="I9" s="235"/>
      <c r="J9" s="235"/>
      <c r="K9" s="233"/>
    </row>
    <row r="10" ht="15" customHeight="1">
      <c r="B10" s="236"/>
      <c r="C10" s="235"/>
      <c r="D10" s="235" t="s">
        <v>1574</v>
      </c>
      <c r="E10" s="235"/>
      <c r="F10" s="235"/>
      <c r="G10" s="235"/>
      <c r="H10" s="235"/>
      <c r="I10" s="235"/>
      <c r="J10" s="235"/>
      <c r="K10" s="233"/>
    </row>
    <row r="11" ht="15" customHeight="1">
      <c r="B11" s="236"/>
      <c r="C11" s="237"/>
      <c r="D11" s="235" t="s">
        <v>1575</v>
      </c>
      <c r="E11" s="235"/>
      <c r="F11" s="235"/>
      <c r="G11" s="235"/>
      <c r="H11" s="235"/>
      <c r="I11" s="235"/>
      <c r="J11" s="235"/>
      <c r="K11" s="233"/>
    </row>
    <row r="12" ht="15" customHeight="1">
      <c r="B12" s="236"/>
      <c r="C12" s="237"/>
      <c r="D12" s="235"/>
      <c r="E12" s="235"/>
      <c r="F12" s="235"/>
      <c r="G12" s="235"/>
      <c r="H12" s="235"/>
      <c r="I12" s="235"/>
      <c r="J12" s="235"/>
      <c r="K12" s="233"/>
    </row>
    <row r="13" ht="15" customHeight="1">
      <c r="B13" s="236"/>
      <c r="C13" s="237"/>
      <c r="D13" s="238" t="s">
        <v>1576</v>
      </c>
      <c r="E13" s="235"/>
      <c r="F13" s="235"/>
      <c r="G13" s="235"/>
      <c r="H13" s="235"/>
      <c r="I13" s="235"/>
      <c r="J13" s="235"/>
      <c r="K13" s="233"/>
    </row>
    <row r="14" ht="12.75" customHeight="1">
      <c r="B14" s="236"/>
      <c r="C14" s="237"/>
      <c r="D14" s="237"/>
      <c r="E14" s="237"/>
      <c r="F14" s="237"/>
      <c r="G14" s="237"/>
      <c r="H14" s="237"/>
      <c r="I14" s="237"/>
      <c r="J14" s="237"/>
      <c r="K14" s="233"/>
    </row>
    <row r="15" ht="15" customHeight="1">
      <c r="B15" s="236"/>
      <c r="C15" s="237"/>
      <c r="D15" s="235" t="s">
        <v>1577</v>
      </c>
      <c r="E15" s="235"/>
      <c r="F15" s="235"/>
      <c r="G15" s="235"/>
      <c r="H15" s="235"/>
      <c r="I15" s="235"/>
      <c r="J15" s="235"/>
      <c r="K15" s="233"/>
    </row>
    <row r="16" ht="15" customHeight="1">
      <c r="B16" s="236"/>
      <c r="C16" s="237"/>
      <c r="D16" s="235" t="s">
        <v>1578</v>
      </c>
      <c r="E16" s="235"/>
      <c r="F16" s="235"/>
      <c r="G16" s="235"/>
      <c r="H16" s="235"/>
      <c r="I16" s="235"/>
      <c r="J16" s="235"/>
      <c r="K16" s="233"/>
    </row>
    <row r="17" ht="15" customHeight="1">
      <c r="B17" s="236"/>
      <c r="C17" s="237"/>
      <c r="D17" s="235" t="s">
        <v>1579</v>
      </c>
      <c r="E17" s="235"/>
      <c r="F17" s="235"/>
      <c r="G17" s="235"/>
      <c r="H17" s="235"/>
      <c r="I17" s="235"/>
      <c r="J17" s="235"/>
      <c r="K17" s="233"/>
    </row>
    <row r="18" ht="15" customHeight="1">
      <c r="B18" s="236"/>
      <c r="C18" s="237"/>
      <c r="D18" s="237"/>
      <c r="E18" s="239" t="s">
        <v>79</v>
      </c>
      <c r="F18" s="235" t="s">
        <v>1580</v>
      </c>
      <c r="G18" s="235"/>
      <c r="H18" s="235"/>
      <c r="I18" s="235"/>
      <c r="J18" s="235"/>
      <c r="K18" s="233"/>
    </row>
    <row r="19" ht="15" customHeight="1">
      <c r="B19" s="236"/>
      <c r="C19" s="237"/>
      <c r="D19" s="237"/>
      <c r="E19" s="239" t="s">
        <v>1581</v>
      </c>
      <c r="F19" s="235" t="s">
        <v>1582</v>
      </c>
      <c r="G19" s="235"/>
      <c r="H19" s="235"/>
      <c r="I19" s="235"/>
      <c r="J19" s="235"/>
      <c r="K19" s="233"/>
    </row>
    <row r="20" ht="15" customHeight="1">
      <c r="B20" s="236"/>
      <c r="C20" s="237"/>
      <c r="D20" s="237"/>
      <c r="E20" s="239" t="s">
        <v>1583</v>
      </c>
      <c r="F20" s="235" t="s">
        <v>1584</v>
      </c>
      <c r="G20" s="235"/>
      <c r="H20" s="235"/>
      <c r="I20" s="235"/>
      <c r="J20" s="235"/>
      <c r="K20" s="233"/>
    </row>
    <row r="21" ht="15" customHeight="1">
      <c r="B21" s="236"/>
      <c r="C21" s="237"/>
      <c r="D21" s="237"/>
      <c r="E21" s="239" t="s">
        <v>1585</v>
      </c>
      <c r="F21" s="235" t="s">
        <v>1586</v>
      </c>
      <c r="G21" s="235"/>
      <c r="H21" s="235"/>
      <c r="I21" s="235"/>
      <c r="J21" s="235"/>
      <c r="K21" s="233"/>
    </row>
    <row r="22" ht="15" customHeight="1">
      <c r="B22" s="236"/>
      <c r="C22" s="237"/>
      <c r="D22" s="237"/>
      <c r="E22" s="239" t="s">
        <v>1587</v>
      </c>
      <c r="F22" s="235" t="s">
        <v>1588</v>
      </c>
      <c r="G22" s="235"/>
      <c r="H22" s="235"/>
      <c r="I22" s="235"/>
      <c r="J22" s="235"/>
      <c r="K22" s="233"/>
    </row>
    <row r="23" ht="15" customHeight="1">
      <c r="B23" s="236"/>
      <c r="C23" s="237"/>
      <c r="D23" s="237"/>
      <c r="E23" s="239" t="s">
        <v>83</v>
      </c>
      <c r="F23" s="235" t="s">
        <v>1589</v>
      </c>
      <c r="G23" s="235"/>
      <c r="H23" s="235"/>
      <c r="I23" s="235"/>
      <c r="J23" s="235"/>
      <c r="K23" s="233"/>
    </row>
    <row r="24" ht="12.75" customHeight="1">
      <c r="B24" s="236"/>
      <c r="C24" s="237"/>
      <c r="D24" s="237"/>
      <c r="E24" s="237"/>
      <c r="F24" s="237"/>
      <c r="G24" s="237"/>
      <c r="H24" s="237"/>
      <c r="I24" s="237"/>
      <c r="J24" s="237"/>
      <c r="K24" s="233"/>
    </row>
    <row r="25" ht="15" customHeight="1">
      <c r="B25" s="236"/>
      <c r="C25" s="235" t="s">
        <v>1590</v>
      </c>
      <c r="D25" s="235"/>
      <c r="E25" s="235"/>
      <c r="F25" s="235"/>
      <c r="G25" s="235"/>
      <c r="H25" s="235"/>
      <c r="I25" s="235"/>
      <c r="J25" s="235"/>
      <c r="K25" s="233"/>
    </row>
    <row r="26" ht="15" customHeight="1">
      <c r="B26" s="236"/>
      <c r="C26" s="235" t="s">
        <v>1591</v>
      </c>
      <c r="D26" s="235"/>
      <c r="E26" s="235"/>
      <c r="F26" s="235"/>
      <c r="G26" s="235"/>
      <c r="H26" s="235"/>
      <c r="I26" s="235"/>
      <c r="J26" s="235"/>
      <c r="K26" s="233"/>
    </row>
    <row r="27" ht="15" customHeight="1">
      <c r="B27" s="236"/>
      <c r="C27" s="235"/>
      <c r="D27" s="235" t="s">
        <v>1592</v>
      </c>
      <c r="E27" s="235"/>
      <c r="F27" s="235"/>
      <c r="G27" s="235"/>
      <c r="H27" s="235"/>
      <c r="I27" s="235"/>
      <c r="J27" s="235"/>
      <c r="K27" s="233"/>
    </row>
    <row r="28" ht="15" customHeight="1">
      <c r="B28" s="236"/>
      <c r="C28" s="237"/>
      <c r="D28" s="235" t="s">
        <v>1593</v>
      </c>
      <c r="E28" s="235"/>
      <c r="F28" s="235"/>
      <c r="G28" s="235"/>
      <c r="H28" s="235"/>
      <c r="I28" s="235"/>
      <c r="J28" s="235"/>
      <c r="K28" s="233"/>
    </row>
    <row r="29" ht="12.75" customHeight="1">
      <c r="B29" s="236"/>
      <c r="C29" s="237"/>
      <c r="D29" s="237"/>
      <c r="E29" s="237"/>
      <c r="F29" s="237"/>
      <c r="G29" s="237"/>
      <c r="H29" s="237"/>
      <c r="I29" s="237"/>
      <c r="J29" s="237"/>
      <c r="K29" s="233"/>
    </row>
    <row r="30" ht="15" customHeight="1">
      <c r="B30" s="236"/>
      <c r="C30" s="237"/>
      <c r="D30" s="235" t="s">
        <v>1594</v>
      </c>
      <c r="E30" s="235"/>
      <c r="F30" s="235"/>
      <c r="G30" s="235"/>
      <c r="H30" s="235"/>
      <c r="I30" s="235"/>
      <c r="J30" s="235"/>
      <c r="K30" s="233"/>
    </row>
    <row r="31" ht="15" customHeight="1">
      <c r="B31" s="236"/>
      <c r="C31" s="237"/>
      <c r="D31" s="235" t="s">
        <v>1595</v>
      </c>
      <c r="E31" s="235"/>
      <c r="F31" s="235"/>
      <c r="G31" s="235"/>
      <c r="H31" s="235"/>
      <c r="I31" s="235"/>
      <c r="J31" s="235"/>
      <c r="K31" s="233"/>
    </row>
    <row r="32" ht="12.75" customHeight="1">
      <c r="B32" s="236"/>
      <c r="C32" s="237"/>
      <c r="D32" s="237"/>
      <c r="E32" s="237"/>
      <c r="F32" s="237"/>
      <c r="G32" s="237"/>
      <c r="H32" s="237"/>
      <c r="I32" s="237"/>
      <c r="J32" s="237"/>
      <c r="K32" s="233"/>
    </row>
    <row r="33" ht="15" customHeight="1">
      <c r="B33" s="236"/>
      <c r="C33" s="237"/>
      <c r="D33" s="235" t="s">
        <v>1596</v>
      </c>
      <c r="E33" s="235"/>
      <c r="F33" s="235"/>
      <c r="G33" s="235"/>
      <c r="H33" s="235"/>
      <c r="I33" s="235"/>
      <c r="J33" s="235"/>
      <c r="K33" s="233"/>
    </row>
    <row r="34" ht="15" customHeight="1">
      <c r="B34" s="236"/>
      <c r="C34" s="237"/>
      <c r="D34" s="235" t="s">
        <v>1597</v>
      </c>
      <c r="E34" s="235"/>
      <c r="F34" s="235"/>
      <c r="G34" s="235"/>
      <c r="H34" s="235"/>
      <c r="I34" s="235"/>
      <c r="J34" s="235"/>
      <c r="K34" s="233"/>
    </row>
    <row r="35" ht="15" customHeight="1">
      <c r="B35" s="236"/>
      <c r="C35" s="237"/>
      <c r="D35" s="235" t="s">
        <v>1598</v>
      </c>
      <c r="E35" s="235"/>
      <c r="F35" s="235"/>
      <c r="G35" s="235"/>
      <c r="H35" s="235"/>
      <c r="I35" s="235"/>
      <c r="J35" s="235"/>
      <c r="K35" s="233"/>
    </row>
    <row r="36" ht="15" customHeight="1">
      <c r="B36" s="236"/>
      <c r="C36" s="237"/>
      <c r="D36" s="235"/>
      <c r="E36" s="238" t="s">
        <v>152</v>
      </c>
      <c r="F36" s="235"/>
      <c r="G36" s="235" t="s">
        <v>1599</v>
      </c>
      <c r="H36" s="235"/>
      <c r="I36" s="235"/>
      <c r="J36" s="235"/>
      <c r="K36" s="233"/>
    </row>
    <row r="37" ht="30.75" customHeight="1">
      <c r="B37" s="236"/>
      <c r="C37" s="237"/>
      <c r="D37" s="235"/>
      <c r="E37" s="238" t="s">
        <v>1600</v>
      </c>
      <c r="F37" s="235"/>
      <c r="G37" s="235" t="s">
        <v>1601</v>
      </c>
      <c r="H37" s="235"/>
      <c r="I37" s="235"/>
      <c r="J37" s="235"/>
      <c r="K37" s="233"/>
    </row>
    <row r="38" ht="15" customHeight="1">
      <c r="B38" s="236"/>
      <c r="C38" s="237"/>
      <c r="D38" s="235"/>
      <c r="E38" s="238" t="s">
        <v>54</v>
      </c>
      <c r="F38" s="235"/>
      <c r="G38" s="235" t="s">
        <v>1602</v>
      </c>
      <c r="H38" s="235"/>
      <c r="I38" s="235"/>
      <c r="J38" s="235"/>
      <c r="K38" s="233"/>
    </row>
    <row r="39" ht="15" customHeight="1">
      <c r="B39" s="236"/>
      <c r="C39" s="237"/>
      <c r="D39" s="235"/>
      <c r="E39" s="238" t="s">
        <v>55</v>
      </c>
      <c r="F39" s="235"/>
      <c r="G39" s="235" t="s">
        <v>1603</v>
      </c>
      <c r="H39" s="235"/>
      <c r="I39" s="235"/>
      <c r="J39" s="235"/>
      <c r="K39" s="233"/>
    </row>
    <row r="40" ht="15" customHeight="1">
      <c r="B40" s="236"/>
      <c r="C40" s="237"/>
      <c r="D40" s="235"/>
      <c r="E40" s="238" t="s">
        <v>153</v>
      </c>
      <c r="F40" s="235"/>
      <c r="G40" s="235" t="s">
        <v>1604</v>
      </c>
      <c r="H40" s="235"/>
      <c r="I40" s="235"/>
      <c r="J40" s="235"/>
      <c r="K40" s="233"/>
    </row>
    <row r="41" ht="15" customHeight="1">
      <c r="B41" s="236"/>
      <c r="C41" s="237"/>
      <c r="D41" s="235"/>
      <c r="E41" s="238" t="s">
        <v>154</v>
      </c>
      <c r="F41" s="235"/>
      <c r="G41" s="235" t="s">
        <v>1605</v>
      </c>
      <c r="H41" s="235"/>
      <c r="I41" s="235"/>
      <c r="J41" s="235"/>
      <c r="K41" s="233"/>
    </row>
    <row r="42" ht="15" customHeight="1">
      <c r="B42" s="236"/>
      <c r="C42" s="237"/>
      <c r="D42" s="235"/>
      <c r="E42" s="238" t="s">
        <v>1606</v>
      </c>
      <c r="F42" s="235"/>
      <c r="G42" s="235" t="s">
        <v>1607</v>
      </c>
      <c r="H42" s="235"/>
      <c r="I42" s="235"/>
      <c r="J42" s="235"/>
      <c r="K42" s="233"/>
    </row>
    <row r="43" ht="15" customHeight="1">
      <c r="B43" s="236"/>
      <c r="C43" s="237"/>
      <c r="D43" s="235"/>
      <c r="E43" s="238"/>
      <c r="F43" s="235"/>
      <c r="G43" s="235" t="s">
        <v>1608</v>
      </c>
      <c r="H43" s="235"/>
      <c r="I43" s="235"/>
      <c r="J43" s="235"/>
      <c r="K43" s="233"/>
    </row>
    <row r="44" ht="15" customHeight="1">
      <c r="B44" s="236"/>
      <c r="C44" s="237"/>
      <c r="D44" s="235"/>
      <c r="E44" s="238" t="s">
        <v>1609</v>
      </c>
      <c r="F44" s="235"/>
      <c r="G44" s="235" t="s">
        <v>1610</v>
      </c>
      <c r="H44" s="235"/>
      <c r="I44" s="235"/>
      <c r="J44" s="235"/>
      <c r="K44" s="233"/>
    </row>
    <row r="45" ht="15" customHeight="1">
      <c r="B45" s="236"/>
      <c r="C45" s="237"/>
      <c r="D45" s="235"/>
      <c r="E45" s="238" t="s">
        <v>156</v>
      </c>
      <c r="F45" s="235"/>
      <c r="G45" s="235" t="s">
        <v>1611</v>
      </c>
      <c r="H45" s="235"/>
      <c r="I45" s="235"/>
      <c r="J45" s="235"/>
      <c r="K45" s="233"/>
    </row>
    <row r="46" ht="12.75" customHeight="1">
      <c r="B46" s="236"/>
      <c r="C46" s="237"/>
      <c r="D46" s="235"/>
      <c r="E46" s="235"/>
      <c r="F46" s="235"/>
      <c r="G46" s="235"/>
      <c r="H46" s="235"/>
      <c r="I46" s="235"/>
      <c r="J46" s="235"/>
      <c r="K46" s="233"/>
    </row>
    <row r="47" ht="15" customHeight="1">
      <c r="B47" s="236"/>
      <c r="C47" s="237"/>
      <c r="D47" s="235" t="s">
        <v>1612</v>
      </c>
      <c r="E47" s="235"/>
      <c r="F47" s="235"/>
      <c r="G47" s="235"/>
      <c r="H47" s="235"/>
      <c r="I47" s="235"/>
      <c r="J47" s="235"/>
      <c r="K47" s="233"/>
    </row>
    <row r="48" ht="15" customHeight="1">
      <c r="B48" s="236"/>
      <c r="C48" s="237"/>
      <c r="D48" s="237"/>
      <c r="E48" s="235" t="s">
        <v>1613</v>
      </c>
      <c r="F48" s="235"/>
      <c r="G48" s="235"/>
      <c r="H48" s="235"/>
      <c r="I48" s="235"/>
      <c r="J48" s="235"/>
      <c r="K48" s="233"/>
    </row>
    <row r="49" ht="15" customHeight="1">
      <c r="B49" s="236"/>
      <c r="C49" s="237"/>
      <c r="D49" s="237"/>
      <c r="E49" s="235" t="s">
        <v>1614</v>
      </c>
      <c r="F49" s="235"/>
      <c r="G49" s="235"/>
      <c r="H49" s="235"/>
      <c r="I49" s="235"/>
      <c r="J49" s="235"/>
      <c r="K49" s="233"/>
    </row>
    <row r="50" ht="15" customHeight="1">
      <c r="B50" s="236"/>
      <c r="C50" s="237"/>
      <c r="D50" s="237"/>
      <c r="E50" s="235" t="s">
        <v>1615</v>
      </c>
      <c r="F50" s="235"/>
      <c r="G50" s="235"/>
      <c r="H50" s="235"/>
      <c r="I50" s="235"/>
      <c r="J50" s="235"/>
      <c r="K50" s="233"/>
    </row>
    <row r="51" ht="15" customHeight="1">
      <c r="B51" s="236"/>
      <c r="C51" s="237"/>
      <c r="D51" s="235" t="s">
        <v>1616</v>
      </c>
      <c r="E51" s="235"/>
      <c r="F51" s="235"/>
      <c r="G51" s="235"/>
      <c r="H51" s="235"/>
      <c r="I51" s="235"/>
      <c r="J51" s="235"/>
      <c r="K51" s="233"/>
    </row>
    <row r="52" ht="25.5" customHeight="1">
      <c r="B52" s="231"/>
      <c r="C52" s="232" t="s">
        <v>1617</v>
      </c>
      <c r="D52" s="232"/>
      <c r="E52" s="232"/>
      <c r="F52" s="232"/>
      <c r="G52" s="232"/>
      <c r="H52" s="232"/>
      <c r="I52" s="232"/>
      <c r="J52" s="232"/>
      <c r="K52" s="233"/>
    </row>
    <row r="53" ht="5.25" customHeight="1">
      <c r="B53" s="231"/>
      <c r="C53" s="234"/>
      <c r="D53" s="234"/>
      <c r="E53" s="234"/>
      <c r="F53" s="234"/>
      <c r="G53" s="234"/>
      <c r="H53" s="234"/>
      <c r="I53" s="234"/>
      <c r="J53" s="234"/>
      <c r="K53" s="233"/>
    </row>
    <row r="54" ht="15" customHeight="1">
      <c r="B54" s="231"/>
      <c r="C54" s="235" t="s">
        <v>1618</v>
      </c>
      <c r="D54" s="235"/>
      <c r="E54" s="235"/>
      <c r="F54" s="235"/>
      <c r="G54" s="235"/>
      <c r="H54" s="235"/>
      <c r="I54" s="235"/>
      <c r="J54" s="235"/>
      <c r="K54" s="233"/>
    </row>
    <row r="55" ht="15" customHeight="1">
      <c r="B55" s="231"/>
      <c r="C55" s="235" t="s">
        <v>1619</v>
      </c>
      <c r="D55" s="235"/>
      <c r="E55" s="235"/>
      <c r="F55" s="235"/>
      <c r="G55" s="235"/>
      <c r="H55" s="235"/>
      <c r="I55" s="235"/>
      <c r="J55" s="235"/>
      <c r="K55" s="233"/>
    </row>
    <row r="56" ht="12.75" customHeight="1">
      <c r="B56" s="231"/>
      <c r="C56" s="235"/>
      <c r="D56" s="235"/>
      <c r="E56" s="235"/>
      <c r="F56" s="235"/>
      <c r="G56" s="235"/>
      <c r="H56" s="235"/>
      <c r="I56" s="235"/>
      <c r="J56" s="235"/>
      <c r="K56" s="233"/>
    </row>
    <row r="57" ht="15" customHeight="1">
      <c r="B57" s="231"/>
      <c r="C57" s="235" t="s">
        <v>1620</v>
      </c>
      <c r="D57" s="235"/>
      <c r="E57" s="235"/>
      <c r="F57" s="235"/>
      <c r="G57" s="235"/>
      <c r="H57" s="235"/>
      <c r="I57" s="235"/>
      <c r="J57" s="235"/>
      <c r="K57" s="233"/>
    </row>
    <row r="58" ht="15" customHeight="1">
      <c r="B58" s="231"/>
      <c r="C58" s="237"/>
      <c r="D58" s="235" t="s">
        <v>1621</v>
      </c>
      <c r="E58" s="235"/>
      <c r="F58" s="235"/>
      <c r="G58" s="235"/>
      <c r="H58" s="235"/>
      <c r="I58" s="235"/>
      <c r="J58" s="235"/>
      <c r="K58" s="233"/>
    </row>
    <row r="59" ht="15" customHeight="1">
      <c r="B59" s="231"/>
      <c r="C59" s="237"/>
      <c r="D59" s="235" t="s">
        <v>1622</v>
      </c>
      <c r="E59" s="235"/>
      <c r="F59" s="235"/>
      <c r="G59" s="235"/>
      <c r="H59" s="235"/>
      <c r="I59" s="235"/>
      <c r="J59" s="235"/>
      <c r="K59" s="233"/>
    </row>
    <row r="60" ht="15" customHeight="1">
      <c r="B60" s="231"/>
      <c r="C60" s="237"/>
      <c r="D60" s="235" t="s">
        <v>1623</v>
      </c>
      <c r="E60" s="235"/>
      <c r="F60" s="235"/>
      <c r="G60" s="235"/>
      <c r="H60" s="235"/>
      <c r="I60" s="235"/>
      <c r="J60" s="235"/>
      <c r="K60" s="233"/>
    </row>
    <row r="61" ht="15" customHeight="1">
      <c r="B61" s="231"/>
      <c r="C61" s="237"/>
      <c r="D61" s="235" t="s">
        <v>1624</v>
      </c>
      <c r="E61" s="235"/>
      <c r="F61" s="235"/>
      <c r="G61" s="235"/>
      <c r="H61" s="235"/>
      <c r="I61" s="235"/>
      <c r="J61" s="235"/>
      <c r="K61" s="233"/>
    </row>
    <row r="62" ht="15" customHeight="1">
      <c r="B62" s="231"/>
      <c r="C62" s="237"/>
      <c r="D62" s="240" t="s">
        <v>1625</v>
      </c>
      <c r="E62" s="240"/>
      <c r="F62" s="240"/>
      <c r="G62" s="240"/>
      <c r="H62" s="240"/>
      <c r="I62" s="240"/>
      <c r="J62" s="240"/>
      <c r="K62" s="233"/>
    </row>
    <row r="63" ht="15" customHeight="1">
      <c r="B63" s="231"/>
      <c r="C63" s="237"/>
      <c r="D63" s="235" t="s">
        <v>1626</v>
      </c>
      <c r="E63" s="235"/>
      <c r="F63" s="235"/>
      <c r="G63" s="235"/>
      <c r="H63" s="235"/>
      <c r="I63" s="235"/>
      <c r="J63" s="235"/>
      <c r="K63" s="233"/>
    </row>
    <row r="64" ht="12.75" customHeight="1">
      <c r="B64" s="231"/>
      <c r="C64" s="237"/>
      <c r="D64" s="237"/>
      <c r="E64" s="241"/>
      <c r="F64" s="237"/>
      <c r="G64" s="237"/>
      <c r="H64" s="237"/>
      <c r="I64" s="237"/>
      <c r="J64" s="237"/>
      <c r="K64" s="233"/>
    </row>
    <row r="65" ht="15" customHeight="1">
      <c r="B65" s="231"/>
      <c r="C65" s="237"/>
      <c r="D65" s="235" t="s">
        <v>1627</v>
      </c>
      <c r="E65" s="235"/>
      <c r="F65" s="235"/>
      <c r="G65" s="235"/>
      <c r="H65" s="235"/>
      <c r="I65" s="235"/>
      <c r="J65" s="235"/>
      <c r="K65" s="233"/>
    </row>
    <row r="66" ht="15" customHeight="1">
      <c r="B66" s="231"/>
      <c r="C66" s="237"/>
      <c r="D66" s="240" t="s">
        <v>1628</v>
      </c>
      <c r="E66" s="240"/>
      <c r="F66" s="240"/>
      <c r="G66" s="240"/>
      <c r="H66" s="240"/>
      <c r="I66" s="240"/>
      <c r="J66" s="240"/>
      <c r="K66" s="233"/>
    </row>
    <row r="67" ht="15" customHeight="1">
      <c r="B67" s="231"/>
      <c r="C67" s="237"/>
      <c r="D67" s="235" t="s">
        <v>1629</v>
      </c>
      <c r="E67" s="235"/>
      <c r="F67" s="235"/>
      <c r="G67" s="235"/>
      <c r="H67" s="235"/>
      <c r="I67" s="235"/>
      <c r="J67" s="235"/>
      <c r="K67" s="233"/>
    </row>
    <row r="68" ht="15" customHeight="1">
      <c r="B68" s="231"/>
      <c r="C68" s="237"/>
      <c r="D68" s="235" t="s">
        <v>1630</v>
      </c>
      <c r="E68" s="235"/>
      <c r="F68" s="235"/>
      <c r="G68" s="235"/>
      <c r="H68" s="235"/>
      <c r="I68" s="235"/>
      <c r="J68" s="235"/>
      <c r="K68" s="233"/>
    </row>
    <row r="69" ht="15" customHeight="1">
      <c r="B69" s="231"/>
      <c r="C69" s="237"/>
      <c r="D69" s="235" t="s">
        <v>1631</v>
      </c>
      <c r="E69" s="235"/>
      <c r="F69" s="235"/>
      <c r="G69" s="235"/>
      <c r="H69" s="235"/>
      <c r="I69" s="235"/>
      <c r="J69" s="235"/>
      <c r="K69" s="233"/>
    </row>
    <row r="70" ht="15" customHeight="1">
      <c r="B70" s="231"/>
      <c r="C70" s="237"/>
      <c r="D70" s="235" t="s">
        <v>1632</v>
      </c>
      <c r="E70" s="235"/>
      <c r="F70" s="235"/>
      <c r="G70" s="235"/>
      <c r="H70" s="235"/>
      <c r="I70" s="235"/>
      <c r="J70" s="235"/>
      <c r="K70" s="233"/>
    </row>
    <row r="71" ht="12.75" customHeight="1">
      <c r="B71" s="242"/>
      <c r="C71" s="243"/>
      <c r="D71" s="243"/>
      <c r="E71" s="243"/>
      <c r="F71" s="243"/>
      <c r="G71" s="243"/>
      <c r="H71" s="243"/>
      <c r="I71" s="243"/>
      <c r="J71" s="243"/>
      <c r="K71" s="244"/>
    </row>
    <row r="72" ht="18.75" customHeight="1">
      <c r="B72" s="245"/>
      <c r="C72" s="245"/>
      <c r="D72" s="245"/>
      <c r="E72" s="245"/>
      <c r="F72" s="245"/>
      <c r="G72" s="245"/>
      <c r="H72" s="245"/>
      <c r="I72" s="245"/>
      <c r="J72" s="245"/>
      <c r="K72" s="246"/>
    </row>
    <row r="73" ht="18.75" customHeight="1">
      <c r="B73" s="246"/>
      <c r="C73" s="246"/>
      <c r="D73" s="246"/>
      <c r="E73" s="246"/>
      <c r="F73" s="246"/>
      <c r="G73" s="246"/>
      <c r="H73" s="246"/>
      <c r="I73" s="246"/>
      <c r="J73" s="246"/>
      <c r="K73" s="246"/>
    </row>
    <row r="74" ht="7.5" customHeight="1">
      <c r="B74" s="247"/>
      <c r="C74" s="248"/>
      <c r="D74" s="248"/>
      <c r="E74" s="248"/>
      <c r="F74" s="248"/>
      <c r="G74" s="248"/>
      <c r="H74" s="248"/>
      <c r="I74" s="248"/>
      <c r="J74" s="248"/>
      <c r="K74" s="249"/>
    </row>
    <row r="75" ht="45" customHeight="1">
      <c r="B75" s="250"/>
      <c r="C75" s="251" t="s">
        <v>1633</v>
      </c>
      <c r="D75" s="251"/>
      <c r="E75" s="251"/>
      <c r="F75" s="251"/>
      <c r="G75" s="251"/>
      <c r="H75" s="251"/>
      <c r="I75" s="251"/>
      <c r="J75" s="251"/>
      <c r="K75" s="252"/>
    </row>
    <row r="76" ht="17.25" customHeight="1">
      <c r="B76" s="250"/>
      <c r="C76" s="253" t="s">
        <v>1634</v>
      </c>
      <c r="D76" s="253"/>
      <c r="E76" s="253"/>
      <c r="F76" s="253" t="s">
        <v>1635</v>
      </c>
      <c r="G76" s="254"/>
      <c r="H76" s="253" t="s">
        <v>55</v>
      </c>
      <c r="I76" s="253" t="s">
        <v>58</v>
      </c>
      <c r="J76" s="253" t="s">
        <v>1636</v>
      </c>
      <c r="K76" s="252"/>
    </row>
    <row r="77" ht="17.25" customHeight="1">
      <c r="B77" s="250"/>
      <c r="C77" s="255" t="s">
        <v>1637</v>
      </c>
      <c r="D77" s="255"/>
      <c r="E77" s="255"/>
      <c r="F77" s="256" t="s">
        <v>1638</v>
      </c>
      <c r="G77" s="257"/>
      <c r="H77" s="255"/>
      <c r="I77" s="255"/>
      <c r="J77" s="255" t="s">
        <v>1639</v>
      </c>
      <c r="K77" s="252"/>
    </row>
    <row r="78" ht="5.25" customHeight="1">
      <c r="B78" s="250"/>
      <c r="C78" s="258"/>
      <c r="D78" s="258"/>
      <c r="E78" s="258"/>
      <c r="F78" s="258"/>
      <c r="G78" s="259"/>
      <c r="H78" s="258"/>
      <c r="I78" s="258"/>
      <c r="J78" s="258"/>
      <c r="K78" s="252"/>
    </row>
    <row r="79" ht="15" customHeight="1">
      <c r="B79" s="250"/>
      <c r="C79" s="238" t="s">
        <v>54</v>
      </c>
      <c r="D79" s="258"/>
      <c r="E79" s="258"/>
      <c r="F79" s="260" t="s">
        <v>1640</v>
      </c>
      <c r="G79" s="259"/>
      <c r="H79" s="238" t="s">
        <v>1641</v>
      </c>
      <c r="I79" s="238" t="s">
        <v>1642</v>
      </c>
      <c r="J79" s="238">
        <v>20</v>
      </c>
      <c r="K79" s="252"/>
    </row>
    <row r="80" ht="15" customHeight="1">
      <c r="B80" s="250"/>
      <c r="C80" s="238" t="s">
        <v>1643</v>
      </c>
      <c r="D80" s="238"/>
      <c r="E80" s="238"/>
      <c r="F80" s="260" t="s">
        <v>1640</v>
      </c>
      <c r="G80" s="259"/>
      <c r="H80" s="238" t="s">
        <v>1644</v>
      </c>
      <c r="I80" s="238" t="s">
        <v>1642</v>
      </c>
      <c r="J80" s="238">
        <v>120</v>
      </c>
      <c r="K80" s="252"/>
    </row>
    <row r="81" ht="15" customHeight="1">
      <c r="B81" s="261"/>
      <c r="C81" s="238" t="s">
        <v>1645</v>
      </c>
      <c r="D81" s="238"/>
      <c r="E81" s="238"/>
      <c r="F81" s="260" t="s">
        <v>1646</v>
      </c>
      <c r="G81" s="259"/>
      <c r="H81" s="238" t="s">
        <v>1647</v>
      </c>
      <c r="I81" s="238" t="s">
        <v>1642</v>
      </c>
      <c r="J81" s="238">
        <v>50</v>
      </c>
      <c r="K81" s="252"/>
    </row>
    <row r="82" ht="15" customHeight="1">
      <c r="B82" s="261"/>
      <c r="C82" s="238" t="s">
        <v>1648</v>
      </c>
      <c r="D82" s="238"/>
      <c r="E82" s="238"/>
      <c r="F82" s="260" t="s">
        <v>1640</v>
      </c>
      <c r="G82" s="259"/>
      <c r="H82" s="238" t="s">
        <v>1649</v>
      </c>
      <c r="I82" s="238" t="s">
        <v>1650</v>
      </c>
      <c r="J82" s="238"/>
      <c r="K82" s="252"/>
    </row>
    <row r="83" ht="15" customHeight="1">
      <c r="B83" s="261"/>
      <c r="C83" s="262" t="s">
        <v>1651</v>
      </c>
      <c r="D83" s="262"/>
      <c r="E83" s="262"/>
      <c r="F83" s="263" t="s">
        <v>1646</v>
      </c>
      <c r="G83" s="262"/>
      <c r="H83" s="262" t="s">
        <v>1652</v>
      </c>
      <c r="I83" s="262" t="s">
        <v>1642</v>
      </c>
      <c r="J83" s="262">
        <v>15</v>
      </c>
      <c r="K83" s="252"/>
    </row>
    <row r="84" ht="15" customHeight="1">
      <c r="B84" s="261"/>
      <c r="C84" s="262" t="s">
        <v>1653</v>
      </c>
      <c r="D84" s="262"/>
      <c r="E84" s="262"/>
      <c r="F84" s="263" t="s">
        <v>1646</v>
      </c>
      <c r="G84" s="262"/>
      <c r="H84" s="262" t="s">
        <v>1654</v>
      </c>
      <c r="I84" s="262" t="s">
        <v>1642</v>
      </c>
      <c r="J84" s="262">
        <v>15</v>
      </c>
      <c r="K84" s="252"/>
    </row>
    <row r="85" ht="15" customHeight="1">
      <c r="B85" s="261"/>
      <c r="C85" s="262" t="s">
        <v>1655</v>
      </c>
      <c r="D85" s="262"/>
      <c r="E85" s="262"/>
      <c r="F85" s="263" t="s">
        <v>1646</v>
      </c>
      <c r="G85" s="262"/>
      <c r="H85" s="262" t="s">
        <v>1656</v>
      </c>
      <c r="I85" s="262" t="s">
        <v>1642</v>
      </c>
      <c r="J85" s="262">
        <v>20</v>
      </c>
      <c r="K85" s="252"/>
    </row>
    <row r="86" ht="15" customHeight="1">
      <c r="B86" s="261"/>
      <c r="C86" s="262" t="s">
        <v>1657</v>
      </c>
      <c r="D86" s="262"/>
      <c r="E86" s="262"/>
      <c r="F86" s="263" t="s">
        <v>1646</v>
      </c>
      <c r="G86" s="262"/>
      <c r="H86" s="262" t="s">
        <v>1658</v>
      </c>
      <c r="I86" s="262" t="s">
        <v>1642</v>
      </c>
      <c r="J86" s="262">
        <v>20</v>
      </c>
      <c r="K86" s="252"/>
    </row>
    <row r="87" ht="15" customHeight="1">
      <c r="B87" s="261"/>
      <c r="C87" s="238" t="s">
        <v>1659</v>
      </c>
      <c r="D87" s="238"/>
      <c r="E87" s="238"/>
      <c r="F87" s="260" t="s">
        <v>1646</v>
      </c>
      <c r="G87" s="259"/>
      <c r="H87" s="238" t="s">
        <v>1660</v>
      </c>
      <c r="I87" s="238" t="s">
        <v>1642</v>
      </c>
      <c r="J87" s="238">
        <v>50</v>
      </c>
      <c r="K87" s="252"/>
    </row>
    <row r="88" ht="15" customHeight="1">
      <c r="B88" s="261"/>
      <c r="C88" s="238" t="s">
        <v>1661</v>
      </c>
      <c r="D88" s="238"/>
      <c r="E88" s="238"/>
      <c r="F88" s="260" t="s">
        <v>1646</v>
      </c>
      <c r="G88" s="259"/>
      <c r="H88" s="238" t="s">
        <v>1662</v>
      </c>
      <c r="I88" s="238" t="s">
        <v>1642</v>
      </c>
      <c r="J88" s="238">
        <v>20</v>
      </c>
      <c r="K88" s="252"/>
    </row>
    <row r="89" ht="15" customHeight="1">
      <c r="B89" s="261"/>
      <c r="C89" s="238" t="s">
        <v>1663</v>
      </c>
      <c r="D89" s="238"/>
      <c r="E89" s="238"/>
      <c r="F89" s="260" t="s">
        <v>1646</v>
      </c>
      <c r="G89" s="259"/>
      <c r="H89" s="238" t="s">
        <v>1664</v>
      </c>
      <c r="I89" s="238" t="s">
        <v>1642</v>
      </c>
      <c r="J89" s="238">
        <v>20</v>
      </c>
      <c r="K89" s="252"/>
    </row>
    <row r="90" ht="15" customHeight="1">
      <c r="B90" s="261"/>
      <c r="C90" s="238" t="s">
        <v>1665</v>
      </c>
      <c r="D90" s="238"/>
      <c r="E90" s="238"/>
      <c r="F90" s="260" t="s">
        <v>1646</v>
      </c>
      <c r="G90" s="259"/>
      <c r="H90" s="238" t="s">
        <v>1666</v>
      </c>
      <c r="I90" s="238" t="s">
        <v>1642</v>
      </c>
      <c r="J90" s="238">
        <v>50</v>
      </c>
      <c r="K90" s="252"/>
    </row>
    <row r="91" ht="15" customHeight="1">
      <c r="B91" s="261"/>
      <c r="C91" s="238" t="s">
        <v>1667</v>
      </c>
      <c r="D91" s="238"/>
      <c r="E91" s="238"/>
      <c r="F91" s="260" t="s">
        <v>1646</v>
      </c>
      <c r="G91" s="259"/>
      <c r="H91" s="238" t="s">
        <v>1667</v>
      </c>
      <c r="I91" s="238" t="s">
        <v>1642</v>
      </c>
      <c r="J91" s="238">
        <v>50</v>
      </c>
      <c r="K91" s="252"/>
    </row>
    <row r="92" ht="15" customHeight="1">
      <c r="B92" s="261"/>
      <c r="C92" s="238" t="s">
        <v>1668</v>
      </c>
      <c r="D92" s="238"/>
      <c r="E92" s="238"/>
      <c r="F92" s="260" t="s">
        <v>1646</v>
      </c>
      <c r="G92" s="259"/>
      <c r="H92" s="238" t="s">
        <v>1669</v>
      </c>
      <c r="I92" s="238" t="s">
        <v>1642</v>
      </c>
      <c r="J92" s="238">
        <v>255</v>
      </c>
      <c r="K92" s="252"/>
    </row>
    <row r="93" ht="15" customHeight="1">
      <c r="B93" s="261"/>
      <c r="C93" s="238" t="s">
        <v>1670</v>
      </c>
      <c r="D93" s="238"/>
      <c r="E93" s="238"/>
      <c r="F93" s="260" t="s">
        <v>1640</v>
      </c>
      <c r="G93" s="259"/>
      <c r="H93" s="238" t="s">
        <v>1671</v>
      </c>
      <c r="I93" s="238" t="s">
        <v>1672</v>
      </c>
      <c r="J93" s="238"/>
      <c r="K93" s="252"/>
    </row>
    <row r="94" ht="15" customHeight="1">
      <c r="B94" s="261"/>
      <c r="C94" s="238" t="s">
        <v>1673</v>
      </c>
      <c r="D94" s="238"/>
      <c r="E94" s="238"/>
      <c r="F94" s="260" t="s">
        <v>1640</v>
      </c>
      <c r="G94" s="259"/>
      <c r="H94" s="238" t="s">
        <v>1674</v>
      </c>
      <c r="I94" s="238" t="s">
        <v>1675</v>
      </c>
      <c r="J94" s="238"/>
      <c r="K94" s="252"/>
    </row>
    <row r="95" ht="15" customHeight="1">
      <c r="B95" s="261"/>
      <c r="C95" s="238" t="s">
        <v>1676</v>
      </c>
      <c r="D95" s="238"/>
      <c r="E95" s="238"/>
      <c r="F95" s="260" t="s">
        <v>1640</v>
      </c>
      <c r="G95" s="259"/>
      <c r="H95" s="238" t="s">
        <v>1676</v>
      </c>
      <c r="I95" s="238" t="s">
        <v>1675</v>
      </c>
      <c r="J95" s="238"/>
      <c r="K95" s="252"/>
    </row>
    <row r="96" ht="15" customHeight="1">
      <c r="B96" s="261"/>
      <c r="C96" s="238" t="s">
        <v>39</v>
      </c>
      <c r="D96" s="238"/>
      <c r="E96" s="238"/>
      <c r="F96" s="260" t="s">
        <v>1640</v>
      </c>
      <c r="G96" s="259"/>
      <c r="H96" s="238" t="s">
        <v>1677</v>
      </c>
      <c r="I96" s="238" t="s">
        <v>1675</v>
      </c>
      <c r="J96" s="238"/>
      <c r="K96" s="252"/>
    </row>
    <row r="97" ht="15" customHeight="1">
      <c r="B97" s="261"/>
      <c r="C97" s="238" t="s">
        <v>49</v>
      </c>
      <c r="D97" s="238"/>
      <c r="E97" s="238"/>
      <c r="F97" s="260" t="s">
        <v>1640</v>
      </c>
      <c r="G97" s="259"/>
      <c r="H97" s="238" t="s">
        <v>1678</v>
      </c>
      <c r="I97" s="238" t="s">
        <v>1675</v>
      </c>
      <c r="J97" s="238"/>
      <c r="K97" s="252"/>
    </row>
    <row r="98" ht="15" customHeight="1">
      <c r="B98" s="264"/>
      <c r="C98" s="265"/>
      <c r="D98" s="265"/>
      <c r="E98" s="265"/>
      <c r="F98" s="265"/>
      <c r="G98" s="265"/>
      <c r="H98" s="265"/>
      <c r="I98" s="265"/>
      <c r="J98" s="265"/>
      <c r="K98" s="266"/>
    </row>
    <row r="99" ht="18.75" customHeight="1">
      <c r="B99" s="267"/>
      <c r="C99" s="268"/>
      <c r="D99" s="268"/>
      <c r="E99" s="268"/>
      <c r="F99" s="268"/>
      <c r="G99" s="268"/>
      <c r="H99" s="268"/>
      <c r="I99" s="268"/>
      <c r="J99" s="268"/>
      <c r="K99" s="267"/>
    </row>
    <row r="100" ht="18.75" customHeight="1">
      <c r="B100" s="246"/>
      <c r="C100" s="246"/>
      <c r="D100" s="246"/>
      <c r="E100" s="246"/>
      <c r="F100" s="246"/>
      <c r="G100" s="246"/>
      <c r="H100" s="246"/>
      <c r="I100" s="246"/>
      <c r="J100" s="246"/>
      <c r="K100" s="246"/>
    </row>
    <row r="101" ht="7.5" customHeight="1">
      <c r="B101" s="247"/>
      <c r="C101" s="248"/>
      <c r="D101" s="248"/>
      <c r="E101" s="248"/>
      <c r="F101" s="248"/>
      <c r="G101" s="248"/>
      <c r="H101" s="248"/>
      <c r="I101" s="248"/>
      <c r="J101" s="248"/>
      <c r="K101" s="249"/>
    </row>
    <row r="102" ht="45" customHeight="1">
      <c r="B102" s="250"/>
      <c r="C102" s="251" t="s">
        <v>1679</v>
      </c>
      <c r="D102" s="251"/>
      <c r="E102" s="251"/>
      <c r="F102" s="251"/>
      <c r="G102" s="251"/>
      <c r="H102" s="251"/>
      <c r="I102" s="251"/>
      <c r="J102" s="251"/>
      <c r="K102" s="252"/>
    </row>
    <row r="103" ht="17.25" customHeight="1">
      <c r="B103" s="250"/>
      <c r="C103" s="253" t="s">
        <v>1634</v>
      </c>
      <c r="D103" s="253"/>
      <c r="E103" s="253"/>
      <c r="F103" s="253" t="s">
        <v>1635</v>
      </c>
      <c r="G103" s="254"/>
      <c r="H103" s="253" t="s">
        <v>55</v>
      </c>
      <c r="I103" s="253" t="s">
        <v>58</v>
      </c>
      <c r="J103" s="253" t="s">
        <v>1636</v>
      </c>
      <c r="K103" s="252"/>
    </row>
    <row r="104" ht="17.25" customHeight="1">
      <c r="B104" s="250"/>
      <c r="C104" s="255" t="s">
        <v>1637</v>
      </c>
      <c r="D104" s="255"/>
      <c r="E104" s="255"/>
      <c r="F104" s="256" t="s">
        <v>1638</v>
      </c>
      <c r="G104" s="257"/>
      <c r="H104" s="255"/>
      <c r="I104" s="255"/>
      <c r="J104" s="255" t="s">
        <v>1639</v>
      </c>
      <c r="K104" s="252"/>
    </row>
    <row r="105" ht="5.25" customHeight="1">
      <c r="B105" s="250"/>
      <c r="C105" s="253"/>
      <c r="D105" s="253"/>
      <c r="E105" s="253"/>
      <c r="F105" s="253"/>
      <c r="G105" s="269"/>
      <c r="H105" s="253"/>
      <c r="I105" s="253"/>
      <c r="J105" s="253"/>
      <c r="K105" s="252"/>
    </row>
    <row r="106" ht="15" customHeight="1">
      <c r="B106" s="250"/>
      <c r="C106" s="238" t="s">
        <v>54</v>
      </c>
      <c r="D106" s="258"/>
      <c r="E106" s="258"/>
      <c r="F106" s="260" t="s">
        <v>1640</v>
      </c>
      <c r="G106" s="269"/>
      <c r="H106" s="238" t="s">
        <v>1680</v>
      </c>
      <c r="I106" s="238" t="s">
        <v>1642</v>
      </c>
      <c r="J106" s="238">
        <v>20</v>
      </c>
      <c r="K106" s="252"/>
    </row>
    <row r="107" ht="15" customHeight="1">
      <c r="B107" s="250"/>
      <c r="C107" s="238" t="s">
        <v>1643</v>
      </c>
      <c r="D107" s="238"/>
      <c r="E107" s="238"/>
      <c r="F107" s="260" t="s">
        <v>1640</v>
      </c>
      <c r="G107" s="238"/>
      <c r="H107" s="238" t="s">
        <v>1680</v>
      </c>
      <c r="I107" s="238" t="s">
        <v>1642</v>
      </c>
      <c r="J107" s="238">
        <v>120</v>
      </c>
      <c r="K107" s="252"/>
    </row>
    <row r="108" ht="15" customHeight="1">
      <c r="B108" s="261"/>
      <c r="C108" s="238" t="s">
        <v>1645</v>
      </c>
      <c r="D108" s="238"/>
      <c r="E108" s="238"/>
      <c r="F108" s="260" t="s">
        <v>1646</v>
      </c>
      <c r="G108" s="238"/>
      <c r="H108" s="238" t="s">
        <v>1680</v>
      </c>
      <c r="I108" s="238" t="s">
        <v>1642</v>
      </c>
      <c r="J108" s="238">
        <v>50</v>
      </c>
      <c r="K108" s="252"/>
    </row>
    <row r="109" ht="15" customHeight="1">
      <c r="B109" s="261"/>
      <c r="C109" s="238" t="s">
        <v>1648</v>
      </c>
      <c r="D109" s="238"/>
      <c r="E109" s="238"/>
      <c r="F109" s="260" t="s">
        <v>1640</v>
      </c>
      <c r="G109" s="238"/>
      <c r="H109" s="238" t="s">
        <v>1680</v>
      </c>
      <c r="I109" s="238" t="s">
        <v>1650</v>
      </c>
      <c r="J109" s="238"/>
      <c r="K109" s="252"/>
    </row>
    <row r="110" ht="15" customHeight="1">
      <c r="B110" s="261"/>
      <c r="C110" s="238" t="s">
        <v>1659</v>
      </c>
      <c r="D110" s="238"/>
      <c r="E110" s="238"/>
      <c r="F110" s="260" t="s">
        <v>1646</v>
      </c>
      <c r="G110" s="238"/>
      <c r="H110" s="238" t="s">
        <v>1680</v>
      </c>
      <c r="I110" s="238" t="s">
        <v>1642</v>
      </c>
      <c r="J110" s="238">
        <v>50</v>
      </c>
      <c r="K110" s="252"/>
    </row>
    <row r="111" ht="15" customHeight="1">
      <c r="B111" s="261"/>
      <c r="C111" s="238" t="s">
        <v>1667</v>
      </c>
      <c r="D111" s="238"/>
      <c r="E111" s="238"/>
      <c r="F111" s="260" t="s">
        <v>1646</v>
      </c>
      <c r="G111" s="238"/>
      <c r="H111" s="238" t="s">
        <v>1680</v>
      </c>
      <c r="I111" s="238" t="s">
        <v>1642</v>
      </c>
      <c r="J111" s="238">
        <v>50</v>
      </c>
      <c r="K111" s="252"/>
    </row>
    <row r="112" ht="15" customHeight="1">
      <c r="B112" s="261"/>
      <c r="C112" s="238" t="s">
        <v>1665</v>
      </c>
      <c r="D112" s="238"/>
      <c r="E112" s="238"/>
      <c r="F112" s="260" t="s">
        <v>1646</v>
      </c>
      <c r="G112" s="238"/>
      <c r="H112" s="238" t="s">
        <v>1680</v>
      </c>
      <c r="I112" s="238" t="s">
        <v>1642</v>
      </c>
      <c r="J112" s="238">
        <v>50</v>
      </c>
      <c r="K112" s="252"/>
    </row>
    <row r="113" ht="15" customHeight="1">
      <c r="B113" s="261"/>
      <c r="C113" s="238" t="s">
        <v>54</v>
      </c>
      <c r="D113" s="238"/>
      <c r="E113" s="238"/>
      <c r="F113" s="260" t="s">
        <v>1640</v>
      </c>
      <c r="G113" s="238"/>
      <c r="H113" s="238" t="s">
        <v>1681</v>
      </c>
      <c r="I113" s="238" t="s">
        <v>1642</v>
      </c>
      <c r="J113" s="238">
        <v>20</v>
      </c>
      <c r="K113" s="252"/>
    </row>
    <row r="114" ht="15" customHeight="1">
      <c r="B114" s="261"/>
      <c r="C114" s="238" t="s">
        <v>1682</v>
      </c>
      <c r="D114" s="238"/>
      <c r="E114" s="238"/>
      <c r="F114" s="260" t="s">
        <v>1640</v>
      </c>
      <c r="G114" s="238"/>
      <c r="H114" s="238" t="s">
        <v>1683</v>
      </c>
      <c r="I114" s="238" t="s">
        <v>1642</v>
      </c>
      <c r="J114" s="238">
        <v>120</v>
      </c>
      <c r="K114" s="252"/>
    </row>
    <row r="115" ht="15" customHeight="1">
      <c r="B115" s="261"/>
      <c r="C115" s="238" t="s">
        <v>39</v>
      </c>
      <c r="D115" s="238"/>
      <c r="E115" s="238"/>
      <c r="F115" s="260" t="s">
        <v>1640</v>
      </c>
      <c r="G115" s="238"/>
      <c r="H115" s="238" t="s">
        <v>1684</v>
      </c>
      <c r="I115" s="238" t="s">
        <v>1675</v>
      </c>
      <c r="J115" s="238"/>
      <c r="K115" s="252"/>
    </row>
    <row r="116" ht="15" customHeight="1">
      <c r="B116" s="261"/>
      <c r="C116" s="238" t="s">
        <v>49</v>
      </c>
      <c r="D116" s="238"/>
      <c r="E116" s="238"/>
      <c r="F116" s="260" t="s">
        <v>1640</v>
      </c>
      <c r="G116" s="238"/>
      <c r="H116" s="238" t="s">
        <v>1685</v>
      </c>
      <c r="I116" s="238" t="s">
        <v>1675</v>
      </c>
      <c r="J116" s="238"/>
      <c r="K116" s="252"/>
    </row>
    <row r="117" ht="15" customHeight="1">
      <c r="B117" s="261"/>
      <c r="C117" s="238" t="s">
        <v>58</v>
      </c>
      <c r="D117" s="238"/>
      <c r="E117" s="238"/>
      <c r="F117" s="260" t="s">
        <v>1640</v>
      </c>
      <c r="G117" s="238"/>
      <c r="H117" s="238" t="s">
        <v>1686</v>
      </c>
      <c r="I117" s="238" t="s">
        <v>1687</v>
      </c>
      <c r="J117" s="238"/>
      <c r="K117" s="252"/>
    </row>
    <row r="118" ht="15" customHeight="1">
      <c r="B118" s="264"/>
      <c r="C118" s="270"/>
      <c r="D118" s="270"/>
      <c r="E118" s="270"/>
      <c r="F118" s="270"/>
      <c r="G118" s="270"/>
      <c r="H118" s="270"/>
      <c r="I118" s="270"/>
      <c r="J118" s="270"/>
      <c r="K118" s="266"/>
    </row>
    <row r="119" ht="18.75" customHeight="1">
      <c r="B119" s="271"/>
      <c r="C119" s="235"/>
      <c r="D119" s="235"/>
      <c r="E119" s="235"/>
      <c r="F119" s="272"/>
      <c r="G119" s="235"/>
      <c r="H119" s="235"/>
      <c r="I119" s="235"/>
      <c r="J119" s="235"/>
      <c r="K119" s="271"/>
    </row>
    <row r="120" ht="18.75" customHeight="1">
      <c r="B120" s="246"/>
      <c r="C120" s="246"/>
      <c r="D120" s="246"/>
      <c r="E120" s="246"/>
      <c r="F120" s="246"/>
      <c r="G120" s="246"/>
      <c r="H120" s="246"/>
      <c r="I120" s="246"/>
      <c r="J120" s="246"/>
      <c r="K120" s="246"/>
    </row>
    <row r="121" ht="7.5" customHeight="1">
      <c r="B121" s="273"/>
      <c r="C121" s="274"/>
      <c r="D121" s="274"/>
      <c r="E121" s="274"/>
      <c r="F121" s="274"/>
      <c r="G121" s="274"/>
      <c r="H121" s="274"/>
      <c r="I121" s="274"/>
      <c r="J121" s="274"/>
      <c r="K121" s="275"/>
    </row>
    <row r="122" ht="45" customHeight="1">
      <c r="B122" s="276"/>
      <c r="C122" s="229" t="s">
        <v>1688</v>
      </c>
      <c r="D122" s="229"/>
      <c r="E122" s="229"/>
      <c r="F122" s="229"/>
      <c r="G122" s="229"/>
      <c r="H122" s="229"/>
      <c r="I122" s="229"/>
      <c r="J122" s="229"/>
      <c r="K122" s="277"/>
    </row>
    <row r="123" ht="17.25" customHeight="1">
      <c r="B123" s="278"/>
      <c r="C123" s="253" t="s">
        <v>1634</v>
      </c>
      <c r="D123" s="253"/>
      <c r="E123" s="253"/>
      <c r="F123" s="253" t="s">
        <v>1635</v>
      </c>
      <c r="G123" s="254"/>
      <c r="H123" s="253" t="s">
        <v>55</v>
      </c>
      <c r="I123" s="253" t="s">
        <v>58</v>
      </c>
      <c r="J123" s="253" t="s">
        <v>1636</v>
      </c>
      <c r="K123" s="279"/>
    </row>
    <row r="124" ht="17.25" customHeight="1">
      <c r="B124" s="278"/>
      <c r="C124" s="255" t="s">
        <v>1637</v>
      </c>
      <c r="D124" s="255"/>
      <c r="E124" s="255"/>
      <c r="F124" s="256" t="s">
        <v>1638</v>
      </c>
      <c r="G124" s="257"/>
      <c r="H124" s="255"/>
      <c r="I124" s="255"/>
      <c r="J124" s="255" t="s">
        <v>1639</v>
      </c>
      <c r="K124" s="279"/>
    </row>
    <row r="125" ht="5.25" customHeight="1">
      <c r="B125" s="280"/>
      <c r="C125" s="258"/>
      <c r="D125" s="258"/>
      <c r="E125" s="258"/>
      <c r="F125" s="258"/>
      <c r="G125" s="238"/>
      <c r="H125" s="258"/>
      <c r="I125" s="258"/>
      <c r="J125" s="258"/>
      <c r="K125" s="281"/>
    </row>
    <row r="126" ht="15" customHeight="1">
      <c r="B126" s="280"/>
      <c r="C126" s="238" t="s">
        <v>1643</v>
      </c>
      <c r="D126" s="258"/>
      <c r="E126" s="258"/>
      <c r="F126" s="260" t="s">
        <v>1640</v>
      </c>
      <c r="G126" s="238"/>
      <c r="H126" s="238" t="s">
        <v>1680</v>
      </c>
      <c r="I126" s="238" t="s">
        <v>1642</v>
      </c>
      <c r="J126" s="238">
        <v>120</v>
      </c>
      <c r="K126" s="282"/>
    </row>
    <row r="127" ht="15" customHeight="1">
      <c r="B127" s="280"/>
      <c r="C127" s="238" t="s">
        <v>1689</v>
      </c>
      <c r="D127" s="238"/>
      <c r="E127" s="238"/>
      <c r="F127" s="260" t="s">
        <v>1640</v>
      </c>
      <c r="G127" s="238"/>
      <c r="H127" s="238" t="s">
        <v>1690</v>
      </c>
      <c r="I127" s="238" t="s">
        <v>1642</v>
      </c>
      <c r="J127" s="238" t="s">
        <v>1691</v>
      </c>
      <c r="K127" s="282"/>
    </row>
    <row r="128" ht="15" customHeight="1">
      <c r="B128" s="280"/>
      <c r="C128" s="238" t="s">
        <v>83</v>
      </c>
      <c r="D128" s="238"/>
      <c r="E128" s="238"/>
      <c r="F128" s="260" t="s">
        <v>1640</v>
      </c>
      <c r="G128" s="238"/>
      <c r="H128" s="238" t="s">
        <v>1692</v>
      </c>
      <c r="I128" s="238" t="s">
        <v>1642</v>
      </c>
      <c r="J128" s="238" t="s">
        <v>1691</v>
      </c>
      <c r="K128" s="282"/>
    </row>
    <row r="129" ht="15" customHeight="1">
      <c r="B129" s="280"/>
      <c r="C129" s="238" t="s">
        <v>1651</v>
      </c>
      <c r="D129" s="238"/>
      <c r="E129" s="238"/>
      <c r="F129" s="260" t="s">
        <v>1646</v>
      </c>
      <c r="G129" s="238"/>
      <c r="H129" s="238" t="s">
        <v>1652</v>
      </c>
      <c r="I129" s="238" t="s">
        <v>1642</v>
      </c>
      <c r="J129" s="238">
        <v>15</v>
      </c>
      <c r="K129" s="282"/>
    </row>
    <row r="130" ht="15" customHeight="1">
      <c r="B130" s="280"/>
      <c r="C130" s="262" t="s">
        <v>1653</v>
      </c>
      <c r="D130" s="262"/>
      <c r="E130" s="262"/>
      <c r="F130" s="263" t="s">
        <v>1646</v>
      </c>
      <c r="G130" s="262"/>
      <c r="H130" s="262" t="s">
        <v>1654</v>
      </c>
      <c r="I130" s="262" t="s">
        <v>1642</v>
      </c>
      <c r="J130" s="262">
        <v>15</v>
      </c>
      <c r="K130" s="282"/>
    </row>
    <row r="131" ht="15" customHeight="1">
      <c r="B131" s="280"/>
      <c r="C131" s="262" t="s">
        <v>1655</v>
      </c>
      <c r="D131" s="262"/>
      <c r="E131" s="262"/>
      <c r="F131" s="263" t="s">
        <v>1646</v>
      </c>
      <c r="G131" s="262"/>
      <c r="H131" s="262" t="s">
        <v>1656</v>
      </c>
      <c r="I131" s="262" t="s">
        <v>1642</v>
      </c>
      <c r="J131" s="262">
        <v>20</v>
      </c>
      <c r="K131" s="282"/>
    </row>
    <row r="132" ht="15" customHeight="1">
      <c r="B132" s="280"/>
      <c r="C132" s="262" t="s">
        <v>1657</v>
      </c>
      <c r="D132" s="262"/>
      <c r="E132" s="262"/>
      <c r="F132" s="263" t="s">
        <v>1646</v>
      </c>
      <c r="G132" s="262"/>
      <c r="H132" s="262" t="s">
        <v>1658</v>
      </c>
      <c r="I132" s="262" t="s">
        <v>1642</v>
      </c>
      <c r="J132" s="262">
        <v>20</v>
      </c>
      <c r="K132" s="282"/>
    </row>
    <row r="133" ht="15" customHeight="1">
      <c r="B133" s="280"/>
      <c r="C133" s="238" t="s">
        <v>1645</v>
      </c>
      <c r="D133" s="238"/>
      <c r="E133" s="238"/>
      <c r="F133" s="260" t="s">
        <v>1646</v>
      </c>
      <c r="G133" s="238"/>
      <c r="H133" s="238" t="s">
        <v>1680</v>
      </c>
      <c r="I133" s="238" t="s">
        <v>1642</v>
      </c>
      <c r="J133" s="238">
        <v>50</v>
      </c>
      <c r="K133" s="282"/>
    </row>
    <row r="134" ht="15" customHeight="1">
      <c r="B134" s="280"/>
      <c r="C134" s="238" t="s">
        <v>1659</v>
      </c>
      <c r="D134" s="238"/>
      <c r="E134" s="238"/>
      <c r="F134" s="260" t="s">
        <v>1646</v>
      </c>
      <c r="G134" s="238"/>
      <c r="H134" s="238" t="s">
        <v>1680</v>
      </c>
      <c r="I134" s="238" t="s">
        <v>1642</v>
      </c>
      <c r="J134" s="238">
        <v>50</v>
      </c>
      <c r="K134" s="282"/>
    </row>
    <row r="135" ht="15" customHeight="1">
      <c r="B135" s="280"/>
      <c r="C135" s="238" t="s">
        <v>1665</v>
      </c>
      <c r="D135" s="238"/>
      <c r="E135" s="238"/>
      <c r="F135" s="260" t="s">
        <v>1646</v>
      </c>
      <c r="G135" s="238"/>
      <c r="H135" s="238" t="s">
        <v>1680</v>
      </c>
      <c r="I135" s="238" t="s">
        <v>1642</v>
      </c>
      <c r="J135" s="238">
        <v>50</v>
      </c>
      <c r="K135" s="282"/>
    </row>
    <row r="136" ht="15" customHeight="1">
      <c r="B136" s="280"/>
      <c r="C136" s="238" t="s">
        <v>1667</v>
      </c>
      <c r="D136" s="238"/>
      <c r="E136" s="238"/>
      <c r="F136" s="260" t="s">
        <v>1646</v>
      </c>
      <c r="G136" s="238"/>
      <c r="H136" s="238" t="s">
        <v>1680</v>
      </c>
      <c r="I136" s="238" t="s">
        <v>1642</v>
      </c>
      <c r="J136" s="238">
        <v>50</v>
      </c>
      <c r="K136" s="282"/>
    </row>
    <row r="137" ht="15" customHeight="1">
      <c r="B137" s="280"/>
      <c r="C137" s="238" t="s">
        <v>1668</v>
      </c>
      <c r="D137" s="238"/>
      <c r="E137" s="238"/>
      <c r="F137" s="260" t="s">
        <v>1646</v>
      </c>
      <c r="G137" s="238"/>
      <c r="H137" s="238" t="s">
        <v>1693</v>
      </c>
      <c r="I137" s="238" t="s">
        <v>1642</v>
      </c>
      <c r="J137" s="238">
        <v>255</v>
      </c>
      <c r="K137" s="282"/>
    </row>
    <row r="138" ht="15" customHeight="1">
      <c r="B138" s="280"/>
      <c r="C138" s="238" t="s">
        <v>1670</v>
      </c>
      <c r="D138" s="238"/>
      <c r="E138" s="238"/>
      <c r="F138" s="260" t="s">
        <v>1640</v>
      </c>
      <c r="G138" s="238"/>
      <c r="H138" s="238" t="s">
        <v>1694</v>
      </c>
      <c r="I138" s="238" t="s">
        <v>1672</v>
      </c>
      <c r="J138" s="238"/>
      <c r="K138" s="282"/>
    </row>
    <row r="139" ht="15" customHeight="1">
      <c r="B139" s="280"/>
      <c r="C139" s="238" t="s">
        <v>1673</v>
      </c>
      <c r="D139" s="238"/>
      <c r="E139" s="238"/>
      <c r="F139" s="260" t="s">
        <v>1640</v>
      </c>
      <c r="G139" s="238"/>
      <c r="H139" s="238" t="s">
        <v>1695</v>
      </c>
      <c r="I139" s="238" t="s">
        <v>1675</v>
      </c>
      <c r="J139" s="238"/>
      <c r="K139" s="282"/>
    </row>
    <row r="140" ht="15" customHeight="1">
      <c r="B140" s="280"/>
      <c r="C140" s="238" t="s">
        <v>1676</v>
      </c>
      <c r="D140" s="238"/>
      <c r="E140" s="238"/>
      <c r="F140" s="260" t="s">
        <v>1640</v>
      </c>
      <c r="G140" s="238"/>
      <c r="H140" s="238" t="s">
        <v>1676</v>
      </c>
      <c r="I140" s="238" t="s">
        <v>1675</v>
      </c>
      <c r="J140" s="238"/>
      <c r="K140" s="282"/>
    </row>
    <row r="141" ht="15" customHeight="1">
      <c r="B141" s="280"/>
      <c r="C141" s="238" t="s">
        <v>39</v>
      </c>
      <c r="D141" s="238"/>
      <c r="E141" s="238"/>
      <c r="F141" s="260" t="s">
        <v>1640</v>
      </c>
      <c r="G141" s="238"/>
      <c r="H141" s="238" t="s">
        <v>1696</v>
      </c>
      <c r="I141" s="238" t="s">
        <v>1675</v>
      </c>
      <c r="J141" s="238"/>
      <c r="K141" s="282"/>
    </row>
    <row r="142" ht="15" customHeight="1">
      <c r="B142" s="280"/>
      <c r="C142" s="238" t="s">
        <v>1697</v>
      </c>
      <c r="D142" s="238"/>
      <c r="E142" s="238"/>
      <c r="F142" s="260" t="s">
        <v>1640</v>
      </c>
      <c r="G142" s="238"/>
      <c r="H142" s="238" t="s">
        <v>1698</v>
      </c>
      <c r="I142" s="238" t="s">
        <v>1675</v>
      </c>
      <c r="J142" s="238"/>
      <c r="K142" s="282"/>
    </row>
    <row r="143" ht="15" customHeight="1">
      <c r="B143" s="283"/>
      <c r="C143" s="284"/>
      <c r="D143" s="284"/>
      <c r="E143" s="284"/>
      <c r="F143" s="284"/>
      <c r="G143" s="284"/>
      <c r="H143" s="284"/>
      <c r="I143" s="284"/>
      <c r="J143" s="284"/>
      <c r="K143" s="285"/>
    </row>
    <row r="144" ht="18.75" customHeight="1">
      <c r="B144" s="235"/>
      <c r="C144" s="235"/>
      <c r="D144" s="235"/>
      <c r="E144" s="235"/>
      <c r="F144" s="272"/>
      <c r="G144" s="235"/>
      <c r="H144" s="235"/>
      <c r="I144" s="235"/>
      <c r="J144" s="235"/>
      <c r="K144" s="235"/>
    </row>
    <row r="145" ht="18.75" customHeight="1">
      <c r="B145" s="246"/>
      <c r="C145" s="246"/>
      <c r="D145" s="246"/>
      <c r="E145" s="246"/>
      <c r="F145" s="246"/>
      <c r="G145" s="246"/>
      <c r="H145" s="246"/>
      <c r="I145" s="246"/>
      <c r="J145" s="246"/>
      <c r="K145" s="246"/>
    </row>
    <row r="146" ht="7.5" customHeight="1">
      <c r="B146" s="247"/>
      <c r="C146" s="248"/>
      <c r="D146" s="248"/>
      <c r="E146" s="248"/>
      <c r="F146" s="248"/>
      <c r="G146" s="248"/>
      <c r="H146" s="248"/>
      <c r="I146" s="248"/>
      <c r="J146" s="248"/>
      <c r="K146" s="249"/>
    </row>
    <row r="147" ht="45" customHeight="1">
      <c r="B147" s="250"/>
      <c r="C147" s="251" t="s">
        <v>1699</v>
      </c>
      <c r="D147" s="251"/>
      <c r="E147" s="251"/>
      <c r="F147" s="251"/>
      <c r="G147" s="251"/>
      <c r="H147" s="251"/>
      <c r="I147" s="251"/>
      <c r="J147" s="251"/>
      <c r="K147" s="252"/>
    </row>
    <row r="148" ht="17.25" customHeight="1">
      <c r="B148" s="250"/>
      <c r="C148" s="253" t="s">
        <v>1634</v>
      </c>
      <c r="D148" s="253"/>
      <c r="E148" s="253"/>
      <c r="F148" s="253" t="s">
        <v>1635</v>
      </c>
      <c r="G148" s="254"/>
      <c r="H148" s="253" t="s">
        <v>55</v>
      </c>
      <c r="I148" s="253" t="s">
        <v>58</v>
      </c>
      <c r="J148" s="253" t="s">
        <v>1636</v>
      </c>
      <c r="K148" s="252"/>
    </row>
    <row r="149" ht="17.25" customHeight="1">
      <c r="B149" s="250"/>
      <c r="C149" s="255" t="s">
        <v>1637</v>
      </c>
      <c r="D149" s="255"/>
      <c r="E149" s="255"/>
      <c r="F149" s="256" t="s">
        <v>1638</v>
      </c>
      <c r="G149" s="257"/>
      <c r="H149" s="255"/>
      <c r="I149" s="255"/>
      <c r="J149" s="255" t="s">
        <v>1639</v>
      </c>
      <c r="K149" s="252"/>
    </row>
    <row r="150" ht="5.25" customHeight="1">
      <c r="B150" s="261"/>
      <c r="C150" s="258"/>
      <c r="D150" s="258"/>
      <c r="E150" s="258"/>
      <c r="F150" s="258"/>
      <c r="G150" s="259"/>
      <c r="H150" s="258"/>
      <c r="I150" s="258"/>
      <c r="J150" s="258"/>
      <c r="K150" s="282"/>
    </row>
    <row r="151" ht="15" customHeight="1">
      <c r="B151" s="261"/>
      <c r="C151" s="286" t="s">
        <v>1643</v>
      </c>
      <c r="D151" s="238"/>
      <c r="E151" s="238"/>
      <c r="F151" s="287" t="s">
        <v>1640</v>
      </c>
      <c r="G151" s="238"/>
      <c r="H151" s="286" t="s">
        <v>1680</v>
      </c>
      <c r="I151" s="286" t="s">
        <v>1642</v>
      </c>
      <c r="J151" s="286">
        <v>120</v>
      </c>
      <c r="K151" s="282"/>
    </row>
    <row r="152" ht="15" customHeight="1">
      <c r="B152" s="261"/>
      <c r="C152" s="286" t="s">
        <v>1689</v>
      </c>
      <c r="D152" s="238"/>
      <c r="E152" s="238"/>
      <c r="F152" s="287" t="s">
        <v>1640</v>
      </c>
      <c r="G152" s="238"/>
      <c r="H152" s="286" t="s">
        <v>1700</v>
      </c>
      <c r="I152" s="286" t="s">
        <v>1642</v>
      </c>
      <c r="J152" s="286" t="s">
        <v>1691</v>
      </c>
      <c r="K152" s="282"/>
    </row>
    <row r="153" ht="15" customHeight="1">
      <c r="B153" s="261"/>
      <c r="C153" s="286" t="s">
        <v>83</v>
      </c>
      <c r="D153" s="238"/>
      <c r="E153" s="238"/>
      <c r="F153" s="287" t="s">
        <v>1640</v>
      </c>
      <c r="G153" s="238"/>
      <c r="H153" s="286" t="s">
        <v>1701</v>
      </c>
      <c r="I153" s="286" t="s">
        <v>1642</v>
      </c>
      <c r="J153" s="286" t="s">
        <v>1691</v>
      </c>
      <c r="K153" s="282"/>
    </row>
    <row r="154" ht="15" customHeight="1">
      <c r="B154" s="261"/>
      <c r="C154" s="286" t="s">
        <v>1645</v>
      </c>
      <c r="D154" s="238"/>
      <c r="E154" s="238"/>
      <c r="F154" s="287" t="s">
        <v>1646</v>
      </c>
      <c r="G154" s="238"/>
      <c r="H154" s="286" t="s">
        <v>1680</v>
      </c>
      <c r="I154" s="286" t="s">
        <v>1642</v>
      </c>
      <c r="J154" s="286">
        <v>50</v>
      </c>
      <c r="K154" s="282"/>
    </row>
    <row r="155" ht="15" customHeight="1">
      <c r="B155" s="261"/>
      <c r="C155" s="286" t="s">
        <v>1648</v>
      </c>
      <c r="D155" s="238"/>
      <c r="E155" s="238"/>
      <c r="F155" s="287" t="s">
        <v>1640</v>
      </c>
      <c r="G155" s="238"/>
      <c r="H155" s="286" t="s">
        <v>1680</v>
      </c>
      <c r="I155" s="286" t="s">
        <v>1650</v>
      </c>
      <c r="J155" s="286"/>
      <c r="K155" s="282"/>
    </row>
    <row r="156" ht="15" customHeight="1">
      <c r="B156" s="261"/>
      <c r="C156" s="286" t="s">
        <v>1659</v>
      </c>
      <c r="D156" s="238"/>
      <c r="E156" s="238"/>
      <c r="F156" s="287" t="s">
        <v>1646</v>
      </c>
      <c r="G156" s="238"/>
      <c r="H156" s="286" t="s">
        <v>1680</v>
      </c>
      <c r="I156" s="286" t="s">
        <v>1642</v>
      </c>
      <c r="J156" s="286">
        <v>50</v>
      </c>
      <c r="K156" s="282"/>
    </row>
    <row r="157" ht="15" customHeight="1">
      <c r="B157" s="261"/>
      <c r="C157" s="286" t="s">
        <v>1667</v>
      </c>
      <c r="D157" s="238"/>
      <c r="E157" s="238"/>
      <c r="F157" s="287" t="s">
        <v>1646</v>
      </c>
      <c r="G157" s="238"/>
      <c r="H157" s="286" t="s">
        <v>1680</v>
      </c>
      <c r="I157" s="286" t="s">
        <v>1642</v>
      </c>
      <c r="J157" s="286">
        <v>50</v>
      </c>
      <c r="K157" s="282"/>
    </row>
    <row r="158" ht="15" customHeight="1">
      <c r="B158" s="261"/>
      <c r="C158" s="286" t="s">
        <v>1665</v>
      </c>
      <c r="D158" s="238"/>
      <c r="E158" s="238"/>
      <c r="F158" s="287" t="s">
        <v>1646</v>
      </c>
      <c r="G158" s="238"/>
      <c r="H158" s="286" t="s">
        <v>1680</v>
      </c>
      <c r="I158" s="286" t="s">
        <v>1642</v>
      </c>
      <c r="J158" s="286">
        <v>50</v>
      </c>
      <c r="K158" s="282"/>
    </row>
    <row r="159" ht="15" customHeight="1">
      <c r="B159" s="261"/>
      <c r="C159" s="286" t="s">
        <v>130</v>
      </c>
      <c r="D159" s="238"/>
      <c r="E159" s="238"/>
      <c r="F159" s="287" t="s">
        <v>1640</v>
      </c>
      <c r="G159" s="238"/>
      <c r="H159" s="286" t="s">
        <v>1702</v>
      </c>
      <c r="I159" s="286" t="s">
        <v>1642</v>
      </c>
      <c r="J159" s="286" t="s">
        <v>1703</v>
      </c>
      <c r="K159" s="282"/>
    </row>
    <row r="160" ht="15" customHeight="1">
      <c r="B160" s="261"/>
      <c r="C160" s="286" t="s">
        <v>1704</v>
      </c>
      <c r="D160" s="238"/>
      <c r="E160" s="238"/>
      <c r="F160" s="287" t="s">
        <v>1640</v>
      </c>
      <c r="G160" s="238"/>
      <c r="H160" s="286" t="s">
        <v>1705</v>
      </c>
      <c r="I160" s="286" t="s">
        <v>1675</v>
      </c>
      <c r="J160" s="286"/>
      <c r="K160" s="282"/>
    </row>
    <row r="161" ht="15" customHeight="1">
      <c r="B161" s="288"/>
      <c r="C161" s="270"/>
      <c r="D161" s="270"/>
      <c r="E161" s="270"/>
      <c r="F161" s="270"/>
      <c r="G161" s="270"/>
      <c r="H161" s="270"/>
      <c r="I161" s="270"/>
      <c r="J161" s="270"/>
      <c r="K161" s="289"/>
    </row>
    <row r="162" ht="18.75" customHeight="1">
      <c r="B162" s="235"/>
      <c r="C162" s="238"/>
      <c r="D162" s="238"/>
      <c r="E162" s="238"/>
      <c r="F162" s="260"/>
      <c r="G162" s="238"/>
      <c r="H162" s="238"/>
      <c r="I162" s="238"/>
      <c r="J162" s="238"/>
      <c r="K162" s="235"/>
    </row>
    <row r="163" ht="18.75" customHeight="1">
      <c r="B163" s="246"/>
      <c r="C163" s="246"/>
      <c r="D163" s="246"/>
      <c r="E163" s="246"/>
      <c r="F163" s="246"/>
      <c r="G163" s="246"/>
      <c r="H163" s="246"/>
      <c r="I163" s="246"/>
      <c r="J163" s="246"/>
      <c r="K163" s="246"/>
    </row>
    <row r="164" ht="7.5" customHeight="1">
      <c r="B164" s="225"/>
      <c r="C164" s="226"/>
      <c r="D164" s="226"/>
      <c r="E164" s="226"/>
      <c r="F164" s="226"/>
      <c r="G164" s="226"/>
      <c r="H164" s="226"/>
      <c r="I164" s="226"/>
      <c r="J164" s="226"/>
      <c r="K164" s="227"/>
    </row>
    <row r="165" ht="45" customHeight="1">
      <c r="B165" s="228"/>
      <c r="C165" s="229" t="s">
        <v>1706</v>
      </c>
      <c r="D165" s="229"/>
      <c r="E165" s="229"/>
      <c r="F165" s="229"/>
      <c r="G165" s="229"/>
      <c r="H165" s="229"/>
      <c r="I165" s="229"/>
      <c r="J165" s="229"/>
      <c r="K165" s="230"/>
    </row>
    <row r="166" ht="17.25" customHeight="1">
      <c r="B166" s="228"/>
      <c r="C166" s="253" t="s">
        <v>1634</v>
      </c>
      <c r="D166" s="253"/>
      <c r="E166" s="253"/>
      <c r="F166" s="253" t="s">
        <v>1635</v>
      </c>
      <c r="G166" s="290"/>
      <c r="H166" s="291" t="s">
        <v>55</v>
      </c>
      <c r="I166" s="291" t="s">
        <v>58</v>
      </c>
      <c r="J166" s="253" t="s">
        <v>1636</v>
      </c>
      <c r="K166" s="230"/>
    </row>
    <row r="167" ht="17.25" customHeight="1">
      <c r="B167" s="231"/>
      <c r="C167" s="255" t="s">
        <v>1637</v>
      </c>
      <c r="D167" s="255"/>
      <c r="E167" s="255"/>
      <c r="F167" s="256" t="s">
        <v>1638</v>
      </c>
      <c r="G167" s="292"/>
      <c r="H167" s="293"/>
      <c r="I167" s="293"/>
      <c r="J167" s="255" t="s">
        <v>1639</v>
      </c>
      <c r="K167" s="233"/>
    </row>
    <row r="168" ht="5.25" customHeight="1">
      <c r="B168" s="261"/>
      <c r="C168" s="258"/>
      <c r="D168" s="258"/>
      <c r="E168" s="258"/>
      <c r="F168" s="258"/>
      <c r="G168" s="259"/>
      <c r="H168" s="258"/>
      <c r="I168" s="258"/>
      <c r="J168" s="258"/>
      <c r="K168" s="282"/>
    </row>
    <row r="169" ht="15" customHeight="1">
      <c r="B169" s="261"/>
      <c r="C169" s="238" t="s">
        <v>1643</v>
      </c>
      <c r="D169" s="238"/>
      <c r="E169" s="238"/>
      <c r="F169" s="260" t="s">
        <v>1640</v>
      </c>
      <c r="G169" s="238"/>
      <c r="H169" s="238" t="s">
        <v>1680</v>
      </c>
      <c r="I169" s="238" t="s">
        <v>1642</v>
      </c>
      <c r="J169" s="238">
        <v>120</v>
      </c>
      <c r="K169" s="282"/>
    </row>
    <row r="170" ht="15" customHeight="1">
      <c r="B170" s="261"/>
      <c r="C170" s="238" t="s">
        <v>1689</v>
      </c>
      <c r="D170" s="238"/>
      <c r="E170" s="238"/>
      <c r="F170" s="260" t="s">
        <v>1640</v>
      </c>
      <c r="G170" s="238"/>
      <c r="H170" s="238" t="s">
        <v>1690</v>
      </c>
      <c r="I170" s="238" t="s">
        <v>1642</v>
      </c>
      <c r="J170" s="238" t="s">
        <v>1691</v>
      </c>
      <c r="K170" s="282"/>
    </row>
    <row r="171" ht="15" customHeight="1">
      <c r="B171" s="261"/>
      <c r="C171" s="238" t="s">
        <v>83</v>
      </c>
      <c r="D171" s="238"/>
      <c r="E171" s="238"/>
      <c r="F171" s="260" t="s">
        <v>1640</v>
      </c>
      <c r="G171" s="238"/>
      <c r="H171" s="238" t="s">
        <v>1707</v>
      </c>
      <c r="I171" s="238" t="s">
        <v>1642</v>
      </c>
      <c r="J171" s="238" t="s">
        <v>1691</v>
      </c>
      <c r="K171" s="282"/>
    </row>
    <row r="172" ht="15" customHeight="1">
      <c r="B172" s="261"/>
      <c r="C172" s="238" t="s">
        <v>1645</v>
      </c>
      <c r="D172" s="238"/>
      <c r="E172" s="238"/>
      <c r="F172" s="260" t="s">
        <v>1646</v>
      </c>
      <c r="G172" s="238"/>
      <c r="H172" s="238" t="s">
        <v>1707</v>
      </c>
      <c r="I172" s="238" t="s">
        <v>1642</v>
      </c>
      <c r="J172" s="238">
        <v>50</v>
      </c>
      <c r="K172" s="282"/>
    </row>
    <row r="173" ht="15" customHeight="1">
      <c r="B173" s="261"/>
      <c r="C173" s="238" t="s">
        <v>1648</v>
      </c>
      <c r="D173" s="238"/>
      <c r="E173" s="238"/>
      <c r="F173" s="260" t="s">
        <v>1640</v>
      </c>
      <c r="G173" s="238"/>
      <c r="H173" s="238" t="s">
        <v>1707</v>
      </c>
      <c r="I173" s="238" t="s">
        <v>1650</v>
      </c>
      <c r="J173" s="238"/>
      <c r="K173" s="282"/>
    </row>
    <row r="174" ht="15" customHeight="1">
      <c r="B174" s="261"/>
      <c r="C174" s="238" t="s">
        <v>1659</v>
      </c>
      <c r="D174" s="238"/>
      <c r="E174" s="238"/>
      <c r="F174" s="260" t="s">
        <v>1646</v>
      </c>
      <c r="G174" s="238"/>
      <c r="H174" s="238" t="s">
        <v>1707</v>
      </c>
      <c r="I174" s="238" t="s">
        <v>1642</v>
      </c>
      <c r="J174" s="238">
        <v>50</v>
      </c>
      <c r="K174" s="282"/>
    </row>
    <row r="175" ht="15" customHeight="1">
      <c r="B175" s="261"/>
      <c r="C175" s="238" t="s">
        <v>1667</v>
      </c>
      <c r="D175" s="238"/>
      <c r="E175" s="238"/>
      <c r="F175" s="260" t="s">
        <v>1646</v>
      </c>
      <c r="G175" s="238"/>
      <c r="H175" s="238" t="s">
        <v>1707</v>
      </c>
      <c r="I175" s="238" t="s">
        <v>1642</v>
      </c>
      <c r="J175" s="238">
        <v>50</v>
      </c>
      <c r="K175" s="282"/>
    </row>
    <row r="176" ht="15" customHeight="1">
      <c r="B176" s="261"/>
      <c r="C176" s="238" t="s">
        <v>1665</v>
      </c>
      <c r="D176" s="238"/>
      <c r="E176" s="238"/>
      <c r="F176" s="260" t="s">
        <v>1646</v>
      </c>
      <c r="G176" s="238"/>
      <c r="H176" s="238" t="s">
        <v>1707</v>
      </c>
      <c r="I176" s="238" t="s">
        <v>1642</v>
      </c>
      <c r="J176" s="238">
        <v>50</v>
      </c>
      <c r="K176" s="282"/>
    </row>
    <row r="177" ht="15" customHeight="1">
      <c r="B177" s="261"/>
      <c r="C177" s="238" t="s">
        <v>152</v>
      </c>
      <c r="D177" s="238"/>
      <c r="E177" s="238"/>
      <c r="F177" s="260" t="s">
        <v>1640</v>
      </c>
      <c r="G177" s="238"/>
      <c r="H177" s="238" t="s">
        <v>1708</v>
      </c>
      <c r="I177" s="238" t="s">
        <v>1709</v>
      </c>
      <c r="J177" s="238"/>
      <c r="K177" s="282"/>
    </row>
    <row r="178" ht="15" customHeight="1">
      <c r="B178" s="261"/>
      <c r="C178" s="238" t="s">
        <v>58</v>
      </c>
      <c r="D178" s="238"/>
      <c r="E178" s="238"/>
      <c r="F178" s="260" t="s">
        <v>1640</v>
      </c>
      <c r="G178" s="238"/>
      <c r="H178" s="238" t="s">
        <v>1710</v>
      </c>
      <c r="I178" s="238" t="s">
        <v>1711</v>
      </c>
      <c r="J178" s="238">
        <v>1</v>
      </c>
      <c r="K178" s="282"/>
    </row>
    <row r="179" ht="15" customHeight="1">
      <c r="B179" s="261"/>
      <c r="C179" s="238" t="s">
        <v>54</v>
      </c>
      <c r="D179" s="238"/>
      <c r="E179" s="238"/>
      <c r="F179" s="260" t="s">
        <v>1640</v>
      </c>
      <c r="G179" s="238"/>
      <c r="H179" s="238" t="s">
        <v>1712</v>
      </c>
      <c r="I179" s="238" t="s">
        <v>1642</v>
      </c>
      <c r="J179" s="238">
        <v>20</v>
      </c>
      <c r="K179" s="282"/>
    </row>
    <row r="180" ht="15" customHeight="1">
      <c r="B180" s="261"/>
      <c r="C180" s="238" t="s">
        <v>55</v>
      </c>
      <c r="D180" s="238"/>
      <c r="E180" s="238"/>
      <c r="F180" s="260" t="s">
        <v>1640</v>
      </c>
      <c r="G180" s="238"/>
      <c r="H180" s="238" t="s">
        <v>1713</v>
      </c>
      <c r="I180" s="238" t="s">
        <v>1642</v>
      </c>
      <c r="J180" s="238">
        <v>255</v>
      </c>
      <c r="K180" s="282"/>
    </row>
    <row r="181" ht="15" customHeight="1">
      <c r="B181" s="261"/>
      <c r="C181" s="238" t="s">
        <v>153</v>
      </c>
      <c r="D181" s="238"/>
      <c r="E181" s="238"/>
      <c r="F181" s="260" t="s">
        <v>1640</v>
      </c>
      <c r="G181" s="238"/>
      <c r="H181" s="238" t="s">
        <v>1604</v>
      </c>
      <c r="I181" s="238" t="s">
        <v>1642</v>
      </c>
      <c r="J181" s="238">
        <v>10</v>
      </c>
      <c r="K181" s="282"/>
    </row>
    <row r="182" ht="15" customHeight="1">
      <c r="B182" s="261"/>
      <c r="C182" s="238" t="s">
        <v>154</v>
      </c>
      <c r="D182" s="238"/>
      <c r="E182" s="238"/>
      <c r="F182" s="260" t="s">
        <v>1640</v>
      </c>
      <c r="G182" s="238"/>
      <c r="H182" s="238" t="s">
        <v>1714</v>
      </c>
      <c r="I182" s="238" t="s">
        <v>1675</v>
      </c>
      <c r="J182" s="238"/>
      <c r="K182" s="282"/>
    </row>
    <row r="183" ht="15" customHeight="1">
      <c r="B183" s="261"/>
      <c r="C183" s="238" t="s">
        <v>1715</v>
      </c>
      <c r="D183" s="238"/>
      <c r="E183" s="238"/>
      <c r="F183" s="260" t="s">
        <v>1640</v>
      </c>
      <c r="G183" s="238"/>
      <c r="H183" s="238" t="s">
        <v>1716</v>
      </c>
      <c r="I183" s="238" t="s">
        <v>1675</v>
      </c>
      <c r="J183" s="238"/>
      <c r="K183" s="282"/>
    </row>
    <row r="184" ht="15" customHeight="1">
      <c r="B184" s="261"/>
      <c r="C184" s="238" t="s">
        <v>1704</v>
      </c>
      <c r="D184" s="238"/>
      <c r="E184" s="238"/>
      <c r="F184" s="260" t="s">
        <v>1640</v>
      </c>
      <c r="G184" s="238"/>
      <c r="H184" s="238" t="s">
        <v>1717</v>
      </c>
      <c r="I184" s="238" t="s">
        <v>1675</v>
      </c>
      <c r="J184" s="238"/>
      <c r="K184" s="282"/>
    </row>
    <row r="185" ht="15" customHeight="1">
      <c r="B185" s="261"/>
      <c r="C185" s="238" t="s">
        <v>156</v>
      </c>
      <c r="D185" s="238"/>
      <c r="E185" s="238"/>
      <c r="F185" s="260" t="s">
        <v>1646</v>
      </c>
      <c r="G185" s="238"/>
      <c r="H185" s="238" t="s">
        <v>1718</v>
      </c>
      <c r="I185" s="238" t="s">
        <v>1642</v>
      </c>
      <c r="J185" s="238">
        <v>50</v>
      </c>
      <c r="K185" s="282"/>
    </row>
    <row r="186" ht="15" customHeight="1">
      <c r="B186" s="261"/>
      <c r="C186" s="238" t="s">
        <v>1719</v>
      </c>
      <c r="D186" s="238"/>
      <c r="E186" s="238"/>
      <c r="F186" s="260" t="s">
        <v>1646</v>
      </c>
      <c r="G186" s="238"/>
      <c r="H186" s="238" t="s">
        <v>1720</v>
      </c>
      <c r="I186" s="238" t="s">
        <v>1721</v>
      </c>
      <c r="J186" s="238"/>
      <c r="K186" s="282"/>
    </row>
    <row r="187" ht="15" customHeight="1">
      <c r="B187" s="261"/>
      <c r="C187" s="238" t="s">
        <v>1722</v>
      </c>
      <c r="D187" s="238"/>
      <c r="E187" s="238"/>
      <c r="F187" s="260" t="s">
        <v>1646</v>
      </c>
      <c r="G187" s="238"/>
      <c r="H187" s="238" t="s">
        <v>1723</v>
      </c>
      <c r="I187" s="238" t="s">
        <v>1721</v>
      </c>
      <c r="J187" s="238"/>
      <c r="K187" s="282"/>
    </row>
    <row r="188" ht="15" customHeight="1">
      <c r="B188" s="261"/>
      <c r="C188" s="238" t="s">
        <v>1724</v>
      </c>
      <c r="D188" s="238"/>
      <c r="E188" s="238"/>
      <c r="F188" s="260" t="s">
        <v>1646</v>
      </c>
      <c r="G188" s="238"/>
      <c r="H188" s="238" t="s">
        <v>1725</v>
      </c>
      <c r="I188" s="238" t="s">
        <v>1721</v>
      </c>
      <c r="J188" s="238"/>
      <c r="K188" s="282"/>
    </row>
    <row r="189" ht="15" customHeight="1">
      <c r="B189" s="261"/>
      <c r="C189" s="294" t="s">
        <v>1726</v>
      </c>
      <c r="D189" s="238"/>
      <c r="E189" s="238"/>
      <c r="F189" s="260" t="s">
        <v>1646</v>
      </c>
      <c r="G189" s="238"/>
      <c r="H189" s="238" t="s">
        <v>1727</v>
      </c>
      <c r="I189" s="238" t="s">
        <v>1728</v>
      </c>
      <c r="J189" s="295" t="s">
        <v>1729</v>
      </c>
      <c r="K189" s="282"/>
    </row>
    <row r="190" ht="15" customHeight="1">
      <c r="B190" s="261"/>
      <c r="C190" s="245" t="s">
        <v>43</v>
      </c>
      <c r="D190" s="238"/>
      <c r="E190" s="238"/>
      <c r="F190" s="260" t="s">
        <v>1640</v>
      </c>
      <c r="G190" s="238"/>
      <c r="H190" s="235" t="s">
        <v>1730</v>
      </c>
      <c r="I190" s="238" t="s">
        <v>1731</v>
      </c>
      <c r="J190" s="238"/>
      <c r="K190" s="282"/>
    </row>
    <row r="191" ht="15" customHeight="1">
      <c r="B191" s="261"/>
      <c r="C191" s="245" t="s">
        <v>1732</v>
      </c>
      <c r="D191" s="238"/>
      <c r="E191" s="238"/>
      <c r="F191" s="260" t="s">
        <v>1640</v>
      </c>
      <c r="G191" s="238"/>
      <c r="H191" s="238" t="s">
        <v>1733</v>
      </c>
      <c r="I191" s="238" t="s">
        <v>1675</v>
      </c>
      <c r="J191" s="238"/>
      <c r="K191" s="282"/>
    </row>
    <row r="192" ht="15" customHeight="1">
      <c r="B192" s="261"/>
      <c r="C192" s="245" t="s">
        <v>1734</v>
      </c>
      <c r="D192" s="238"/>
      <c r="E192" s="238"/>
      <c r="F192" s="260" t="s">
        <v>1640</v>
      </c>
      <c r="G192" s="238"/>
      <c r="H192" s="238" t="s">
        <v>1735</v>
      </c>
      <c r="I192" s="238" t="s">
        <v>1675</v>
      </c>
      <c r="J192" s="238"/>
      <c r="K192" s="282"/>
    </row>
    <row r="193" ht="15" customHeight="1">
      <c r="B193" s="261"/>
      <c r="C193" s="245" t="s">
        <v>1736</v>
      </c>
      <c r="D193" s="238"/>
      <c r="E193" s="238"/>
      <c r="F193" s="260" t="s">
        <v>1646</v>
      </c>
      <c r="G193" s="238"/>
      <c r="H193" s="238" t="s">
        <v>1737</v>
      </c>
      <c r="I193" s="238" t="s">
        <v>1675</v>
      </c>
      <c r="J193" s="238"/>
      <c r="K193" s="282"/>
    </row>
    <row r="194" ht="15" customHeight="1">
      <c r="B194" s="288"/>
      <c r="C194" s="296"/>
      <c r="D194" s="270"/>
      <c r="E194" s="270"/>
      <c r="F194" s="270"/>
      <c r="G194" s="270"/>
      <c r="H194" s="270"/>
      <c r="I194" s="270"/>
      <c r="J194" s="270"/>
      <c r="K194" s="289"/>
    </row>
    <row r="195" ht="18.75" customHeight="1">
      <c r="B195" s="235"/>
      <c r="C195" s="238"/>
      <c r="D195" s="238"/>
      <c r="E195" s="238"/>
      <c r="F195" s="260"/>
      <c r="G195" s="238"/>
      <c r="H195" s="238"/>
      <c r="I195" s="238"/>
      <c r="J195" s="238"/>
      <c r="K195" s="235"/>
    </row>
    <row r="196" ht="18.75" customHeight="1">
      <c r="B196" s="235"/>
      <c r="C196" s="238"/>
      <c r="D196" s="238"/>
      <c r="E196" s="238"/>
      <c r="F196" s="260"/>
      <c r="G196" s="238"/>
      <c r="H196" s="238"/>
      <c r="I196" s="238"/>
      <c r="J196" s="238"/>
      <c r="K196" s="235"/>
    </row>
    <row r="197" ht="18.75" customHeight="1">
      <c r="B197" s="246"/>
      <c r="C197" s="246"/>
      <c r="D197" s="246"/>
      <c r="E197" s="246"/>
      <c r="F197" s="246"/>
      <c r="G197" s="246"/>
      <c r="H197" s="246"/>
      <c r="I197" s="246"/>
      <c r="J197" s="246"/>
      <c r="K197" s="246"/>
    </row>
    <row r="198" ht="13.5">
      <c r="B198" s="225"/>
      <c r="C198" s="226"/>
      <c r="D198" s="226"/>
      <c r="E198" s="226"/>
      <c r="F198" s="226"/>
      <c r="G198" s="226"/>
      <c r="H198" s="226"/>
      <c r="I198" s="226"/>
      <c r="J198" s="226"/>
      <c r="K198" s="227"/>
    </row>
    <row r="199" ht="21">
      <c r="B199" s="228"/>
      <c r="C199" s="229" t="s">
        <v>1738</v>
      </c>
      <c r="D199" s="229"/>
      <c r="E199" s="229"/>
      <c r="F199" s="229"/>
      <c r="G199" s="229"/>
      <c r="H199" s="229"/>
      <c r="I199" s="229"/>
      <c r="J199" s="229"/>
      <c r="K199" s="230"/>
    </row>
    <row r="200" ht="25.5" customHeight="1">
      <c r="B200" s="228"/>
      <c r="C200" s="297" t="s">
        <v>1739</v>
      </c>
      <c r="D200" s="297"/>
      <c r="E200" s="297"/>
      <c r="F200" s="297" t="s">
        <v>1740</v>
      </c>
      <c r="G200" s="298"/>
      <c r="H200" s="297" t="s">
        <v>1741</v>
      </c>
      <c r="I200" s="297"/>
      <c r="J200" s="297"/>
      <c r="K200" s="230"/>
    </row>
    <row r="201" ht="5.25" customHeight="1">
      <c r="B201" s="261"/>
      <c r="C201" s="258"/>
      <c r="D201" s="258"/>
      <c r="E201" s="258"/>
      <c r="F201" s="258"/>
      <c r="G201" s="238"/>
      <c r="H201" s="258"/>
      <c r="I201" s="258"/>
      <c r="J201" s="258"/>
      <c r="K201" s="282"/>
    </row>
    <row r="202" ht="15" customHeight="1">
      <c r="B202" s="261"/>
      <c r="C202" s="238" t="s">
        <v>1731</v>
      </c>
      <c r="D202" s="238"/>
      <c r="E202" s="238"/>
      <c r="F202" s="260" t="s">
        <v>44</v>
      </c>
      <c r="G202" s="238"/>
      <c r="H202" s="238" t="s">
        <v>1742</v>
      </c>
      <c r="I202" s="238"/>
      <c r="J202" s="238"/>
      <c r="K202" s="282"/>
    </row>
    <row r="203" ht="15" customHeight="1">
      <c r="B203" s="261"/>
      <c r="C203" s="267"/>
      <c r="D203" s="238"/>
      <c r="E203" s="238"/>
      <c r="F203" s="260" t="s">
        <v>45</v>
      </c>
      <c r="G203" s="238"/>
      <c r="H203" s="238" t="s">
        <v>1743</v>
      </c>
      <c r="I203" s="238"/>
      <c r="J203" s="238"/>
      <c r="K203" s="282"/>
    </row>
    <row r="204" ht="15" customHeight="1">
      <c r="B204" s="261"/>
      <c r="C204" s="267"/>
      <c r="D204" s="238"/>
      <c r="E204" s="238"/>
      <c r="F204" s="260" t="s">
        <v>48</v>
      </c>
      <c r="G204" s="238"/>
      <c r="H204" s="238" t="s">
        <v>1744</v>
      </c>
      <c r="I204" s="238"/>
      <c r="J204" s="238"/>
      <c r="K204" s="282"/>
    </row>
    <row r="205" ht="15" customHeight="1">
      <c r="B205" s="261"/>
      <c r="C205" s="238"/>
      <c r="D205" s="238"/>
      <c r="E205" s="238"/>
      <c r="F205" s="260" t="s">
        <v>46</v>
      </c>
      <c r="G205" s="238"/>
      <c r="H205" s="238" t="s">
        <v>1745</v>
      </c>
      <c r="I205" s="238"/>
      <c r="J205" s="238"/>
      <c r="K205" s="282"/>
    </row>
    <row r="206" ht="15" customHeight="1">
      <c r="B206" s="261"/>
      <c r="C206" s="238"/>
      <c r="D206" s="238"/>
      <c r="E206" s="238"/>
      <c r="F206" s="260" t="s">
        <v>47</v>
      </c>
      <c r="G206" s="238"/>
      <c r="H206" s="238" t="s">
        <v>1746</v>
      </c>
      <c r="I206" s="238"/>
      <c r="J206" s="238"/>
      <c r="K206" s="282"/>
    </row>
    <row r="207" ht="15" customHeight="1">
      <c r="B207" s="261"/>
      <c r="C207" s="238"/>
      <c r="D207" s="238"/>
      <c r="E207" s="238"/>
      <c r="F207" s="260"/>
      <c r="G207" s="238"/>
      <c r="H207" s="238"/>
      <c r="I207" s="238"/>
      <c r="J207" s="238"/>
      <c r="K207" s="282"/>
    </row>
    <row r="208" ht="15" customHeight="1">
      <c r="B208" s="261"/>
      <c r="C208" s="238" t="s">
        <v>1687</v>
      </c>
      <c r="D208" s="238"/>
      <c r="E208" s="238"/>
      <c r="F208" s="260" t="s">
        <v>79</v>
      </c>
      <c r="G208" s="238"/>
      <c r="H208" s="238" t="s">
        <v>1747</v>
      </c>
      <c r="I208" s="238"/>
      <c r="J208" s="238"/>
      <c r="K208" s="282"/>
    </row>
    <row r="209" ht="15" customHeight="1">
      <c r="B209" s="261"/>
      <c r="C209" s="267"/>
      <c r="D209" s="238"/>
      <c r="E209" s="238"/>
      <c r="F209" s="260" t="s">
        <v>1583</v>
      </c>
      <c r="G209" s="238"/>
      <c r="H209" s="238" t="s">
        <v>1584</v>
      </c>
      <c r="I209" s="238"/>
      <c r="J209" s="238"/>
      <c r="K209" s="282"/>
    </row>
    <row r="210" ht="15" customHeight="1">
      <c r="B210" s="261"/>
      <c r="C210" s="238"/>
      <c r="D210" s="238"/>
      <c r="E210" s="238"/>
      <c r="F210" s="260" t="s">
        <v>1581</v>
      </c>
      <c r="G210" s="238"/>
      <c r="H210" s="238" t="s">
        <v>1748</v>
      </c>
      <c r="I210" s="238"/>
      <c r="J210" s="238"/>
      <c r="K210" s="282"/>
    </row>
    <row r="211" ht="15" customHeight="1">
      <c r="B211" s="299"/>
      <c r="C211" s="267"/>
      <c r="D211" s="267"/>
      <c r="E211" s="267"/>
      <c r="F211" s="260" t="s">
        <v>1585</v>
      </c>
      <c r="G211" s="245"/>
      <c r="H211" s="286" t="s">
        <v>1586</v>
      </c>
      <c r="I211" s="286"/>
      <c r="J211" s="286"/>
      <c r="K211" s="300"/>
    </row>
    <row r="212" ht="15" customHeight="1">
      <c r="B212" s="299"/>
      <c r="C212" s="267"/>
      <c r="D212" s="267"/>
      <c r="E212" s="267"/>
      <c r="F212" s="260" t="s">
        <v>1587</v>
      </c>
      <c r="G212" s="245"/>
      <c r="H212" s="286" t="s">
        <v>1749</v>
      </c>
      <c r="I212" s="286"/>
      <c r="J212" s="286"/>
      <c r="K212" s="300"/>
    </row>
    <row r="213" ht="15" customHeight="1">
      <c r="B213" s="299"/>
      <c r="C213" s="267"/>
      <c r="D213" s="267"/>
      <c r="E213" s="267"/>
      <c r="F213" s="301"/>
      <c r="G213" s="245"/>
      <c r="H213" s="302"/>
      <c r="I213" s="302"/>
      <c r="J213" s="302"/>
      <c r="K213" s="300"/>
    </row>
    <row r="214" ht="15" customHeight="1">
      <c r="B214" s="299"/>
      <c r="C214" s="238" t="s">
        <v>1711</v>
      </c>
      <c r="D214" s="267"/>
      <c r="E214" s="267"/>
      <c r="F214" s="260">
        <v>1</v>
      </c>
      <c r="G214" s="245"/>
      <c r="H214" s="286" t="s">
        <v>1750</v>
      </c>
      <c r="I214" s="286"/>
      <c r="J214" s="286"/>
      <c r="K214" s="300"/>
    </row>
    <row r="215" ht="15" customHeight="1">
      <c r="B215" s="299"/>
      <c r="C215" s="267"/>
      <c r="D215" s="267"/>
      <c r="E215" s="267"/>
      <c r="F215" s="260">
        <v>2</v>
      </c>
      <c r="G215" s="245"/>
      <c r="H215" s="286" t="s">
        <v>1751</v>
      </c>
      <c r="I215" s="286"/>
      <c r="J215" s="286"/>
      <c r="K215" s="300"/>
    </row>
    <row r="216" ht="15" customHeight="1">
      <c r="B216" s="299"/>
      <c r="C216" s="267"/>
      <c r="D216" s="267"/>
      <c r="E216" s="267"/>
      <c r="F216" s="260">
        <v>3</v>
      </c>
      <c r="G216" s="245"/>
      <c r="H216" s="286" t="s">
        <v>1752</v>
      </c>
      <c r="I216" s="286"/>
      <c r="J216" s="286"/>
      <c r="K216" s="300"/>
    </row>
    <row r="217" ht="15" customHeight="1">
      <c r="B217" s="299"/>
      <c r="C217" s="267"/>
      <c r="D217" s="267"/>
      <c r="E217" s="267"/>
      <c r="F217" s="260">
        <v>4</v>
      </c>
      <c r="G217" s="245"/>
      <c r="H217" s="286" t="s">
        <v>1753</v>
      </c>
      <c r="I217" s="286"/>
      <c r="J217" s="286"/>
      <c r="K217" s="300"/>
    </row>
    <row r="218" ht="12.75" customHeight="1">
      <c r="B218" s="303"/>
      <c r="C218" s="304"/>
      <c r="D218" s="304"/>
      <c r="E218" s="304"/>
      <c r="F218" s="304"/>
      <c r="G218" s="304"/>
      <c r="H218" s="304"/>
      <c r="I218" s="304"/>
      <c r="J218" s="304"/>
      <c r="K218" s="305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6</v>
      </c>
      <c r="AT2" s="17" t="s">
        <v>85</v>
      </c>
    </row>
    <row r="3" ht="6.96" customHeight="1">
      <c r="B3" s="18"/>
      <c r="C3" s="19"/>
      <c r="D3" s="19"/>
      <c r="E3" s="19"/>
      <c r="F3" s="19"/>
      <c r="G3" s="19"/>
      <c r="H3" s="19"/>
      <c r="I3" s="117"/>
      <c r="J3" s="19"/>
      <c r="K3" s="19"/>
      <c r="L3" s="20"/>
      <c r="AT3" s="17" t="s">
        <v>80</v>
      </c>
    </row>
    <row r="4" ht="24.96" customHeight="1">
      <c r="B4" s="20"/>
      <c r="D4" s="21" t="s">
        <v>124</v>
      </c>
      <c r="L4" s="20"/>
      <c r="M4" s="22" t="s">
        <v>11</v>
      </c>
      <c r="AT4" s="17" t="s">
        <v>4</v>
      </c>
    </row>
    <row r="5" ht="6.96" customHeight="1">
      <c r="B5" s="20"/>
      <c r="L5" s="20"/>
    </row>
    <row r="6" ht="12" customHeight="1">
      <c r="B6" s="20"/>
      <c r="D6" s="29" t="s">
        <v>17</v>
      </c>
      <c r="L6" s="20"/>
    </row>
    <row r="7" ht="16.5" customHeight="1">
      <c r="B7" s="20"/>
      <c r="E7" s="118" t="str">
        <f>'Rekapitulace stavby'!K6</f>
        <v>STAVEBNÍ ÚPRAVY OBJEKTU TOVÁRNÍ 44</v>
      </c>
      <c r="F7" s="29"/>
      <c r="G7" s="29"/>
      <c r="H7" s="29"/>
      <c r="L7" s="20"/>
    </row>
    <row r="8" ht="12" customHeight="1">
      <c r="B8" s="20"/>
      <c r="D8" s="29" t="s">
        <v>125</v>
      </c>
      <c r="L8" s="20"/>
    </row>
    <row r="9" s="1" customFormat="1" ht="16.5" customHeight="1">
      <c r="B9" s="35"/>
      <c r="E9" s="118" t="s">
        <v>126</v>
      </c>
      <c r="F9" s="1"/>
      <c r="G9" s="1"/>
      <c r="H9" s="1"/>
      <c r="I9" s="119"/>
      <c r="L9" s="35"/>
    </row>
    <row r="10" s="1" customFormat="1" ht="12" customHeight="1">
      <c r="B10" s="35"/>
      <c r="D10" s="29" t="s">
        <v>127</v>
      </c>
      <c r="I10" s="119"/>
      <c r="L10" s="35"/>
    </row>
    <row r="11" s="1" customFormat="1" ht="36.96" customHeight="1">
      <c r="B11" s="35"/>
      <c r="E11" s="56" t="s">
        <v>128</v>
      </c>
      <c r="F11" s="1"/>
      <c r="G11" s="1"/>
      <c r="H11" s="1"/>
      <c r="I11" s="119"/>
      <c r="L11" s="35"/>
    </row>
    <row r="12" s="1" customFormat="1">
      <c r="B12" s="35"/>
      <c r="I12" s="119"/>
      <c r="L12" s="35"/>
    </row>
    <row r="13" s="1" customFormat="1" ht="12" customHeight="1">
      <c r="B13" s="35"/>
      <c r="D13" s="29" t="s">
        <v>19</v>
      </c>
      <c r="F13" s="17" t="s">
        <v>3</v>
      </c>
      <c r="I13" s="120" t="s">
        <v>20</v>
      </c>
      <c r="J13" s="17" t="s">
        <v>3</v>
      </c>
      <c r="L13" s="35"/>
    </row>
    <row r="14" s="1" customFormat="1" ht="12" customHeight="1">
      <c r="B14" s="35"/>
      <c r="D14" s="29" t="s">
        <v>21</v>
      </c>
      <c r="F14" s="17" t="s">
        <v>22</v>
      </c>
      <c r="I14" s="120" t="s">
        <v>23</v>
      </c>
      <c r="J14" s="58" t="str">
        <f>'Rekapitulace stavby'!AN8</f>
        <v>12. 12. 2018</v>
      </c>
      <c r="L14" s="35"/>
    </row>
    <row r="15" s="1" customFormat="1" ht="10.8" customHeight="1">
      <c r="B15" s="35"/>
      <c r="I15" s="119"/>
      <c r="L15" s="35"/>
    </row>
    <row r="16" s="1" customFormat="1" ht="12" customHeight="1">
      <c r="B16" s="35"/>
      <c r="D16" s="29" t="s">
        <v>25</v>
      </c>
      <c r="I16" s="120" t="s">
        <v>26</v>
      </c>
      <c r="J16" s="17" t="s">
        <v>3</v>
      </c>
      <c r="L16" s="35"/>
    </row>
    <row r="17" s="1" customFormat="1" ht="18" customHeight="1">
      <c r="B17" s="35"/>
      <c r="E17" s="17" t="s">
        <v>27</v>
      </c>
      <c r="I17" s="120" t="s">
        <v>28</v>
      </c>
      <c r="J17" s="17" t="s">
        <v>3</v>
      </c>
      <c r="L17" s="35"/>
    </row>
    <row r="18" s="1" customFormat="1" ht="6.96" customHeight="1">
      <c r="B18" s="35"/>
      <c r="I18" s="119"/>
      <c r="L18" s="35"/>
    </row>
    <row r="19" s="1" customFormat="1" ht="12" customHeight="1">
      <c r="B19" s="35"/>
      <c r="D19" s="29" t="s">
        <v>29</v>
      </c>
      <c r="I19" s="120" t="s">
        <v>26</v>
      </c>
      <c r="J19" s="30" t="str">
        <f>'Rekapitulace stavby'!AN13</f>
        <v>Vyplň údaj</v>
      </c>
      <c r="L19" s="35"/>
    </row>
    <row r="20" s="1" customFormat="1" ht="18" customHeight="1">
      <c r="B20" s="35"/>
      <c r="E20" s="30" t="str">
        <f>'Rekapitulace stavby'!E14</f>
        <v>Vyplň údaj</v>
      </c>
      <c r="F20" s="17"/>
      <c r="G20" s="17"/>
      <c r="H20" s="17"/>
      <c r="I20" s="120" t="s">
        <v>28</v>
      </c>
      <c r="J20" s="30" t="str">
        <f>'Rekapitulace stavby'!AN14</f>
        <v>Vyplň údaj</v>
      </c>
      <c r="L20" s="35"/>
    </row>
    <row r="21" s="1" customFormat="1" ht="6.96" customHeight="1">
      <c r="B21" s="35"/>
      <c r="I21" s="119"/>
      <c r="L21" s="35"/>
    </row>
    <row r="22" s="1" customFormat="1" ht="12" customHeight="1">
      <c r="B22" s="35"/>
      <c r="D22" s="29" t="s">
        <v>31</v>
      </c>
      <c r="I22" s="120" t="s">
        <v>26</v>
      </c>
      <c r="J22" s="17" t="s">
        <v>32</v>
      </c>
      <c r="L22" s="35"/>
    </row>
    <row r="23" s="1" customFormat="1" ht="18" customHeight="1">
      <c r="B23" s="35"/>
      <c r="E23" s="17" t="s">
        <v>33</v>
      </c>
      <c r="I23" s="120" t="s">
        <v>28</v>
      </c>
      <c r="J23" s="17" t="s">
        <v>34</v>
      </c>
      <c r="L23" s="35"/>
    </row>
    <row r="24" s="1" customFormat="1" ht="6.96" customHeight="1">
      <c r="B24" s="35"/>
      <c r="I24" s="119"/>
      <c r="L24" s="35"/>
    </row>
    <row r="25" s="1" customFormat="1" ht="12" customHeight="1">
      <c r="B25" s="35"/>
      <c r="D25" s="29" t="s">
        <v>36</v>
      </c>
      <c r="I25" s="120" t="s">
        <v>26</v>
      </c>
      <c r="J25" s="17" t="s">
        <v>32</v>
      </c>
      <c r="L25" s="35"/>
    </row>
    <row r="26" s="1" customFormat="1" ht="18" customHeight="1">
      <c r="B26" s="35"/>
      <c r="E26" s="17" t="s">
        <v>33</v>
      </c>
      <c r="I26" s="120" t="s">
        <v>28</v>
      </c>
      <c r="J26" s="17" t="s">
        <v>34</v>
      </c>
      <c r="L26" s="35"/>
    </row>
    <row r="27" s="1" customFormat="1" ht="6.96" customHeight="1">
      <c r="B27" s="35"/>
      <c r="I27" s="119"/>
      <c r="L27" s="35"/>
    </row>
    <row r="28" s="1" customFormat="1" ht="12" customHeight="1">
      <c r="B28" s="35"/>
      <c r="D28" s="29" t="s">
        <v>37</v>
      </c>
      <c r="I28" s="119"/>
      <c r="L28" s="35"/>
    </row>
    <row r="29" s="7" customFormat="1" ht="16.5" customHeight="1">
      <c r="B29" s="121"/>
      <c r="E29" s="33" t="s">
        <v>3</v>
      </c>
      <c r="F29" s="33"/>
      <c r="G29" s="33"/>
      <c r="H29" s="33"/>
      <c r="I29" s="122"/>
      <c r="L29" s="121"/>
    </row>
    <row r="30" s="1" customFormat="1" ht="6.96" customHeight="1">
      <c r="B30" s="35"/>
      <c r="I30" s="119"/>
      <c r="L30" s="35"/>
    </row>
    <row r="31" s="1" customFormat="1" ht="6.96" customHeight="1">
      <c r="B31" s="35"/>
      <c r="D31" s="61"/>
      <c r="E31" s="61"/>
      <c r="F31" s="61"/>
      <c r="G31" s="61"/>
      <c r="H31" s="61"/>
      <c r="I31" s="123"/>
      <c r="J31" s="61"/>
      <c r="K31" s="61"/>
      <c r="L31" s="35"/>
    </row>
    <row r="32" s="1" customFormat="1" ht="25.44" customHeight="1">
      <c r="B32" s="35"/>
      <c r="D32" s="124" t="s">
        <v>39</v>
      </c>
      <c r="I32" s="119"/>
      <c r="J32" s="81">
        <f>ROUND(J103, 2)</f>
        <v>0</v>
      </c>
      <c r="L32" s="35"/>
    </row>
    <row r="33" s="1" customFormat="1" ht="6.96" customHeight="1">
      <c r="B33" s="35"/>
      <c r="D33" s="61"/>
      <c r="E33" s="61"/>
      <c r="F33" s="61"/>
      <c r="G33" s="61"/>
      <c r="H33" s="61"/>
      <c r="I33" s="123"/>
      <c r="J33" s="61"/>
      <c r="K33" s="61"/>
      <c r="L33" s="35"/>
    </row>
    <row r="34" s="1" customFormat="1" ht="14.4" customHeight="1">
      <c r="B34" s="35"/>
      <c r="F34" s="39" t="s">
        <v>41</v>
      </c>
      <c r="I34" s="125" t="s">
        <v>40</v>
      </c>
      <c r="J34" s="39" t="s">
        <v>42</v>
      </c>
      <c r="L34" s="35"/>
    </row>
    <row r="35" s="1" customFormat="1" ht="14.4" customHeight="1">
      <c r="B35" s="35"/>
      <c r="D35" s="29" t="s">
        <v>43</v>
      </c>
      <c r="E35" s="29" t="s">
        <v>44</v>
      </c>
      <c r="F35" s="126">
        <f>ROUND((SUM(BE103:BE297)),  2)</f>
        <v>0</v>
      </c>
      <c r="I35" s="127">
        <v>0.20999999999999999</v>
      </c>
      <c r="J35" s="126">
        <f>ROUND(((SUM(BE103:BE297))*I35),  2)</f>
        <v>0</v>
      </c>
      <c r="L35" s="35"/>
    </row>
    <row r="36" s="1" customFormat="1" ht="14.4" customHeight="1">
      <c r="B36" s="35"/>
      <c r="E36" s="29" t="s">
        <v>45</v>
      </c>
      <c r="F36" s="126">
        <f>ROUND((SUM(BF103:BF297)),  2)</f>
        <v>0</v>
      </c>
      <c r="I36" s="127">
        <v>0.14999999999999999</v>
      </c>
      <c r="J36" s="126">
        <f>ROUND(((SUM(BF103:BF297))*I36),  2)</f>
        <v>0</v>
      </c>
      <c r="L36" s="35"/>
    </row>
    <row r="37" hidden="1" s="1" customFormat="1" ht="14.4" customHeight="1">
      <c r="B37" s="35"/>
      <c r="E37" s="29" t="s">
        <v>46</v>
      </c>
      <c r="F37" s="126">
        <f>ROUND((SUM(BG103:BG297)),  2)</f>
        <v>0</v>
      </c>
      <c r="I37" s="127">
        <v>0.20999999999999999</v>
      </c>
      <c r="J37" s="126">
        <f>0</f>
        <v>0</v>
      </c>
      <c r="L37" s="35"/>
    </row>
    <row r="38" hidden="1" s="1" customFormat="1" ht="14.4" customHeight="1">
      <c r="B38" s="35"/>
      <c r="E38" s="29" t="s">
        <v>47</v>
      </c>
      <c r="F38" s="126">
        <f>ROUND((SUM(BH103:BH297)),  2)</f>
        <v>0</v>
      </c>
      <c r="I38" s="127">
        <v>0.14999999999999999</v>
      </c>
      <c r="J38" s="126">
        <f>0</f>
        <v>0</v>
      </c>
      <c r="L38" s="35"/>
    </row>
    <row r="39" hidden="1" s="1" customFormat="1" ht="14.4" customHeight="1">
      <c r="B39" s="35"/>
      <c r="E39" s="29" t="s">
        <v>48</v>
      </c>
      <c r="F39" s="126">
        <f>ROUND((SUM(BI103:BI297)),  2)</f>
        <v>0</v>
      </c>
      <c r="I39" s="127">
        <v>0</v>
      </c>
      <c r="J39" s="126">
        <f>0</f>
        <v>0</v>
      </c>
      <c r="L39" s="35"/>
    </row>
    <row r="40" s="1" customFormat="1" ht="6.96" customHeight="1">
      <c r="B40" s="35"/>
      <c r="I40" s="119"/>
      <c r="L40" s="35"/>
    </row>
    <row r="41" s="1" customFormat="1" ht="25.44" customHeight="1">
      <c r="B41" s="35"/>
      <c r="C41" s="128"/>
      <c r="D41" s="129" t="s">
        <v>49</v>
      </c>
      <c r="E41" s="69"/>
      <c r="F41" s="69"/>
      <c r="G41" s="130" t="s">
        <v>50</v>
      </c>
      <c r="H41" s="131" t="s">
        <v>51</v>
      </c>
      <c r="I41" s="132"/>
      <c r="J41" s="133">
        <f>SUM(J32:J39)</f>
        <v>0</v>
      </c>
      <c r="K41" s="134"/>
      <c r="L41" s="35"/>
    </row>
    <row r="42" s="1" customFormat="1" ht="14.4" customHeight="1">
      <c r="B42" s="50"/>
      <c r="C42" s="51"/>
      <c r="D42" s="51"/>
      <c r="E42" s="51"/>
      <c r="F42" s="51"/>
      <c r="G42" s="51"/>
      <c r="H42" s="51"/>
      <c r="I42" s="135"/>
      <c r="J42" s="51"/>
      <c r="K42" s="51"/>
      <c r="L42" s="35"/>
    </row>
    <row r="46" s="1" customFormat="1" ht="6.96" customHeight="1">
      <c r="B46" s="52"/>
      <c r="C46" s="53"/>
      <c r="D46" s="53"/>
      <c r="E46" s="53"/>
      <c r="F46" s="53"/>
      <c r="G46" s="53"/>
      <c r="H46" s="53"/>
      <c r="I46" s="136"/>
      <c r="J46" s="53"/>
      <c r="K46" s="53"/>
      <c r="L46" s="35"/>
    </row>
    <row r="47" s="1" customFormat="1" ht="24.96" customHeight="1">
      <c r="B47" s="35"/>
      <c r="C47" s="21" t="s">
        <v>129</v>
      </c>
      <c r="I47" s="119"/>
      <c r="L47" s="35"/>
    </row>
    <row r="48" s="1" customFormat="1" ht="6.96" customHeight="1">
      <c r="B48" s="35"/>
      <c r="I48" s="119"/>
      <c r="L48" s="35"/>
    </row>
    <row r="49" s="1" customFormat="1" ht="12" customHeight="1">
      <c r="B49" s="35"/>
      <c r="C49" s="29" t="s">
        <v>17</v>
      </c>
      <c r="I49" s="119"/>
      <c r="L49" s="35"/>
    </row>
    <row r="50" s="1" customFormat="1" ht="16.5" customHeight="1">
      <c r="B50" s="35"/>
      <c r="E50" s="118" t="str">
        <f>E7</f>
        <v>STAVEBNÍ ÚPRAVY OBJEKTU TOVÁRNÍ 44</v>
      </c>
      <c r="F50" s="29"/>
      <c r="G50" s="29"/>
      <c r="H50" s="29"/>
      <c r="I50" s="119"/>
      <c r="L50" s="35"/>
    </row>
    <row r="51" ht="12" customHeight="1">
      <c r="B51" s="20"/>
      <c r="C51" s="29" t="s">
        <v>125</v>
      </c>
      <c r="L51" s="20"/>
    </row>
    <row r="52" s="1" customFormat="1" ht="16.5" customHeight="1">
      <c r="B52" s="35"/>
      <c r="E52" s="118" t="s">
        <v>126</v>
      </c>
      <c r="F52" s="1"/>
      <c r="G52" s="1"/>
      <c r="H52" s="1"/>
      <c r="I52" s="119"/>
      <c r="L52" s="35"/>
    </row>
    <row r="53" s="1" customFormat="1" ht="12" customHeight="1">
      <c r="B53" s="35"/>
      <c r="C53" s="29" t="s">
        <v>127</v>
      </c>
      <c r="I53" s="119"/>
      <c r="L53" s="35"/>
    </row>
    <row r="54" s="1" customFormat="1" ht="16.5" customHeight="1">
      <c r="B54" s="35"/>
      <c r="E54" s="56" t="str">
        <f>E11</f>
        <v>18076 - STAVEBNÍ ÚPRAVY OBJEKTU TOVÁRNÍ 44 - 1. ETAPA</v>
      </c>
      <c r="F54" s="1"/>
      <c r="G54" s="1"/>
      <c r="H54" s="1"/>
      <c r="I54" s="119"/>
      <c r="L54" s="35"/>
    </row>
    <row r="55" s="1" customFormat="1" ht="6.96" customHeight="1">
      <c r="B55" s="35"/>
      <c r="I55" s="119"/>
      <c r="L55" s="35"/>
    </row>
    <row r="56" s="1" customFormat="1" ht="12" customHeight="1">
      <c r="B56" s="35"/>
      <c r="C56" s="29" t="s">
        <v>21</v>
      </c>
      <c r="F56" s="17" t="str">
        <f>F14</f>
        <v>Kolín, Tovární 44</v>
      </c>
      <c r="I56" s="120" t="s">
        <v>23</v>
      </c>
      <c r="J56" s="58" t="str">
        <f>IF(J14="","",J14)</f>
        <v>12. 12. 2018</v>
      </c>
      <c r="L56" s="35"/>
    </row>
    <row r="57" s="1" customFormat="1" ht="6.96" customHeight="1">
      <c r="B57" s="35"/>
      <c r="I57" s="119"/>
      <c r="L57" s="35"/>
    </row>
    <row r="58" s="1" customFormat="1" ht="24.9" customHeight="1">
      <c r="B58" s="35"/>
      <c r="C58" s="29" t="s">
        <v>25</v>
      </c>
      <c r="F58" s="17" t="str">
        <f>E17</f>
        <v>Město Kolín, Karlovo náměstí 78, Kolín I</v>
      </c>
      <c r="I58" s="120" t="s">
        <v>31</v>
      </c>
      <c r="J58" s="33" t="str">
        <f>E23</f>
        <v>AZ PROJECT s.r.o., Plynárenská 830, Kolín IV</v>
      </c>
      <c r="L58" s="35"/>
    </row>
    <row r="59" s="1" customFormat="1" ht="24.9" customHeight="1">
      <c r="B59" s="35"/>
      <c r="C59" s="29" t="s">
        <v>29</v>
      </c>
      <c r="F59" s="17" t="str">
        <f>IF(E20="","",E20)</f>
        <v>Vyplň údaj</v>
      </c>
      <c r="I59" s="120" t="s">
        <v>36</v>
      </c>
      <c r="J59" s="33" t="str">
        <f>E26</f>
        <v>AZ PROJECT s.r.o., Plynárenská 830, Kolín IV</v>
      </c>
      <c r="L59" s="35"/>
    </row>
    <row r="60" s="1" customFormat="1" ht="10.32" customHeight="1">
      <c r="B60" s="35"/>
      <c r="I60" s="119"/>
      <c r="L60" s="35"/>
    </row>
    <row r="61" s="1" customFormat="1" ht="29.28" customHeight="1">
      <c r="B61" s="35"/>
      <c r="C61" s="137" t="s">
        <v>130</v>
      </c>
      <c r="D61" s="128"/>
      <c r="E61" s="128"/>
      <c r="F61" s="128"/>
      <c r="G61" s="128"/>
      <c r="H61" s="128"/>
      <c r="I61" s="138"/>
      <c r="J61" s="139" t="s">
        <v>131</v>
      </c>
      <c r="K61" s="128"/>
      <c r="L61" s="35"/>
    </row>
    <row r="62" s="1" customFormat="1" ht="10.32" customHeight="1">
      <c r="B62" s="35"/>
      <c r="I62" s="119"/>
      <c r="L62" s="35"/>
    </row>
    <row r="63" s="1" customFormat="1" ht="22.8" customHeight="1">
      <c r="B63" s="35"/>
      <c r="C63" s="140" t="s">
        <v>71</v>
      </c>
      <c r="I63" s="119"/>
      <c r="J63" s="81">
        <f>J103</f>
        <v>0</v>
      </c>
      <c r="L63" s="35"/>
      <c r="AU63" s="17" t="s">
        <v>132</v>
      </c>
    </row>
    <row r="64" s="8" customFormat="1" ht="24.96" customHeight="1">
      <c r="B64" s="141"/>
      <c r="D64" s="142" t="s">
        <v>133</v>
      </c>
      <c r="E64" s="143"/>
      <c r="F64" s="143"/>
      <c r="G64" s="143"/>
      <c r="H64" s="143"/>
      <c r="I64" s="144"/>
      <c r="J64" s="145">
        <f>J104</f>
        <v>0</v>
      </c>
      <c r="L64" s="141"/>
    </row>
    <row r="65" s="9" customFormat="1" ht="19.92" customHeight="1">
      <c r="B65" s="146"/>
      <c r="D65" s="147" t="s">
        <v>134</v>
      </c>
      <c r="E65" s="148"/>
      <c r="F65" s="148"/>
      <c r="G65" s="148"/>
      <c r="H65" s="148"/>
      <c r="I65" s="149"/>
      <c r="J65" s="150">
        <f>J105</f>
        <v>0</v>
      </c>
      <c r="L65" s="146"/>
    </row>
    <row r="66" s="9" customFormat="1" ht="19.92" customHeight="1">
      <c r="B66" s="146"/>
      <c r="D66" s="147" t="s">
        <v>135</v>
      </c>
      <c r="E66" s="148"/>
      <c r="F66" s="148"/>
      <c r="G66" s="148"/>
      <c r="H66" s="148"/>
      <c r="I66" s="149"/>
      <c r="J66" s="150">
        <f>J128</f>
        <v>0</v>
      </c>
      <c r="L66" s="146"/>
    </row>
    <row r="67" s="9" customFormat="1" ht="19.92" customHeight="1">
      <c r="B67" s="146"/>
      <c r="D67" s="147" t="s">
        <v>136</v>
      </c>
      <c r="E67" s="148"/>
      <c r="F67" s="148"/>
      <c r="G67" s="148"/>
      <c r="H67" s="148"/>
      <c r="I67" s="149"/>
      <c r="J67" s="150">
        <f>J159</f>
        <v>0</v>
      </c>
      <c r="L67" s="146"/>
    </row>
    <row r="68" s="9" customFormat="1" ht="19.92" customHeight="1">
      <c r="B68" s="146"/>
      <c r="D68" s="147" t="s">
        <v>137</v>
      </c>
      <c r="E68" s="148"/>
      <c r="F68" s="148"/>
      <c r="G68" s="148"/>
      <c r="H68" s="148"/>
      <c r="I68" s="149"/>
      <c r="J68" s="150">
        <f>J167</f>
        <v>0</v>
      </c>
      <c r="L68" s="146"/>
    </row>
    <row r="69" s="8" customFormat="1" ht="24.96" customHeight="1">
      <c r="B69" s="141"/>
      <c r="D69" s="142" t="s">
        <v>138</v>
      </c>
      <c r="E69" s="143"/>
      <c r="F69" s="143"/>
      <c r="G69" s="143"/>
      <c r="H69" s="143"/>
      <c r="I69" s="144"/>
      <c r="J69" s="145">
        <f>J169</f>
        <v>0</v>
      </c>
      <c r="L69" s="141"/>
    </row>
    <row r="70" s="9" customFormat="1" ht="19.92" customHeight="1">
      <c r="B70" s="146"/>
      <c r="D70" s="147" t="s">
        <v>139</v>
      </c>
      <c r="E70" s="148"/>
      <c r="F70" s="148"/>
      <c r="G70" s="148"/>
      <c r="H70" s="148"/>
      <c r="I70" s="149"/>
      <c r="J70" s="150">
        <f>J170</f>
        <v>0</v>
      </c>
      <c r="L70" s="146"/>
    </row>
    <row r="71" s="9" customFormat="1" ht="19.92" customHeight="1">
      <c r="B71" s="146"/>
      <c r="D71" s="147" t="s">
        <v>140</v>
      </c>
      <c r="E71" s="148"/>
      <c r="F71" s="148"/>
      <c r="G71" s="148"/>
      <c r="H71" s="148"/>
      <c r="I71" s="149"/>
      <c r="J71" s="150">
        <f>J181</f>
        <v>0</v>
      </c>
      <c r="L71" s="146"/>
    </row>
    <row r="72" s="9" customFormat="1" ht="19.92" customHeight="1">
      <c r="B72" s="146"/>
      <c r="D72" s="147" t="s">
        <v>141</v>
      </c>
      <c r="E72" s="148"/>
      <c r="F72" s="148"/>
      <c r="G72" s="148"/>
      <c r="H72" s="148"/>
      <c r="I72" s="149"/>
      <c r="J72" s="150">
        <f>J189</f>
        <v>0</v>
      </c>
      <c r="L72" s="146"/>
    </row>
    <row r="73" s="9" customFormat="1" ht="19.92" customHeight="1">
      <c r="B73" s="146"/>
      <c r="D73" s="147" t="s">
        <v>142</v>
      </c>
      <c r="E73" s="148"/>
      <c r="F73" s="148"/>
      <c r="G73" s="148"/>
      <c r="H73" s="148"/>
      <c r="I73" s="149"/>
      <c r="J73" s="150">
        <f>J195</f>
        <v>0</v>
      </c>
      <c r="L73" s="146"/>
    </row>
    <row r="74" s="9" customFormat="1" ht="19.92" customHeight="1">
      <c r="B74" s="146"/>
      <c r="D74" s="147" t="s">
        <v>143</v>
      </c>
      <c r="E74" s="148"/>
      <c r="F74" s="148"/>
      <c r="G74" s="148"/>
      <c r="H74" s="148"/>
      <c r="I74" s="149"/>
      <c r="J74" s="150">
        <f>J205</f>
        <v>0</v>
      </c>
      <c r="L74" s="146"/>
    </row>
    <row r="75" s="9" customFormat="1" ht="19.92" customHeight="1">
      <c r="B75" s="146"/>
      <c r="D75" s="147" t="s">
        <v>144</v>
      </c>
      <c r="E75" s="148"/>
      <c r="F75" s="148"/>
      <c r="G75" s="148"/>
      <c r="H75" s="148"/>
      <c r="I75" s="149"/>
      <c r="J75" s="150">
        <f>J207</f>
        <v>0</v>
      </c>
      <c r="L75" s="146"/>
    </row>
    <row r="76" s="9" customFormat="1" ht="19.92" customHeight="1">
      <c r="B76" s="146"/>
      <c r="D76" s="147" t="s">
        <v>145</v>
      </c>
      <c r="E76" s="148"/>
      <c r="F76" s="148"/>
      <c r="G76" s="148"/>
      <c r="H76" s="148"/>
      <c r="I76" s="149"/>
      <c r="J76" s="150">
        <f>J233</f>
        <v>0</v>
      </c>
      <c r="L76" s="146"/>
    </row>
    <row r="77" s="9" customFormat="1" ht="19.92" customHeight="1">
      <c r="B77" s="146"/>
      <c r="D77" s="147" t="s">
        <v>146</v>
      </c>
      <c r="E77" s="148"/>
      <c r="F77" s="148"/>
      <c r="G77" s="148"/>
      <c r="H77" s="148"/>
      <c r="I77" s="149"/>
      <c r="J77" s="150">
        <f>J246</f>
        <v>0</v>
      </c>
      <c r="L77" s="146"/>
    </row>
    <row r="78" s="9" customFormat="1" ht="19.92" customHeight="1">
      <c r="B78" s="146"/>
      <c r="D78" s="147" t="s">
        <v>147</v>
      </c>
      <c r="E78" s="148"/>
      <c r="F78" s="148"/>
      <c r="G78" s="148"/>
      <c r="H78" s="148"/>
      <c r="I78" s="149"/>
      <c r="J78" s="150">
        <f>J254</f>
        <v>0</v>
      </c>
      <c r="L78" s="146"/>
    </row>
    <row r="79" s="9" customFormat="1" ht="19.92" customHeight="1">
      <c r="B79" s="146"/>
      <c r="D79" s="147" t="s">
        <v>148</v>
      </c>
      <c r="E79" s="148"/>
      <c r="F79" s="148"/>
      <c r="G79" s="148"/>
      <c r="H79" s="148"/>
      <c r="I79" s="149"/>
      <c r="J79" s="150">
        <f>J268</f>
        <v>0</v>
      </c>
      <c r="L79" s="146"/>
    </row>
    <row r="80" s="9" customFormat="1" ht="19.92" customHeight="1">
      <c r="B80" s="146"/>
      <c r="D80" s="147" t="s">
        <v>149</v>
      </c>
      <c r="E80" s="148"/>
      <c r="F80" s="148"/>
      <c r="G80" s="148"/>
      <c r="H80" s="148"/>
      <c r="I80" s="149"/>
      <c r="J80" s="150">
        <f>J289</f>
        <v>0</v>
      </c>
      <c r="L80" s="146"/>
    </row>
    <row r="81" s="9" customFormat="1" ht="19.92" customHeight="1">
      <c r="B81" s="146"/>
      <c r="D81" s="147" t="s">
        <v>150</v>
      </c>
      <c r="E81" s="148"/>
      <c r="F81" s="148"/>
      <c r="G81" s="148"/>
      <c r="H81" s="148"/>
      <c r="I81" s="149"/>
      <c r="J81" s="150">
        <f>J293</f>
        <v>0</v>
      </c>
      <c r="L81" s="146"/>
    </row>
    <row r="82" s="1" customFormat="1" ht="21.84" customHeight="1">
      <c r="B82" s="35"/>
      <c r="I82" s="119"/>
      <c r="L82" s="35"/>
    </row>
    <row r="83" s="1" customFormat="1" ht="6.96" customHeight="1">
      <c r="B83" s="50"/>
      <c r="C83" s="51"/>
      <c r="D83" s="51"/>
      <c r="E83" s="51"/>
      <c r="F83" s="51"/>
      <c r="G83" s="51"/>
      <c r="H83" s="51"/>
      <c r="I83" s="135"/>
      <c r="J83" s="51"/>
      <c r="K83" s="51"/>
      <c r="L83" s="35"/>
    </row>
    <row r="87" s="1" customFormat="1" ht="6.96" customHeight="1">
      <c r="B87" s="52"/>
      <c r="C87" s="53"/>
      <c r="D87" s="53"/>
      <c r="E87" s="53"/>
      <c r="F87" s="53"/>
      <c r="G87" s="53"/>
      <c r="H87" s="53"/>
      <c r="I87" s="136"/>
      <c r="J87" s="53"/>
      <c r="K87" s="53"/>
      <c r="L87" s="35"/>
    </row>
    <row r="88" s="1" customFormat="1" ht="24.96" customHeight="1">
      <c r="B88" s="35"/>
      <c r="C88" s="21" t="s">
        <v>151</v>
      </c>
      <c r="I88" s="119"/>
      <c r="L88" s="35"/>
    </row>
    <row r="89" s="1" customFormat="1" ht="6.96" customHeight="1">
      <c r="B89" s="35"/>
      <c r="I89" s="119"/>
      <c r="L89" s="35"/>
    </row>
    <row r="90" s="1" customFormat="1" ht="12" customHeight="1">
      <c r="B90" s="35"/>
      <c r="C90" s="29" t="s">
        <v>17</v>
      </c>
      <c r="I90" s="119"/>
      <c r="L90" s="35"/>
    </row>
    <row r="91" s="1" customFormat="1" ht="16.5" customHeight="1">
      <c r="B91" s="35"/>
      <c r="E91" s="118" t="str">
        <f>E7</f>
        <v>STAVEBNÍ ÚPRAVY OBJEKTU TOVÁRNÍ 44</v>
      </c>
      <c r="F91" s="29"/>
      <c r="G91" s="29"/>
      <c r="H91" s="29"/>
      <c r="I91" s="119"/>
      <c r="L91" s="35"/>
    </row>
    <row r="92" ht="12" customHeight="1">
      <c r="B92" s="20"/>
      <c r="C92" s="29" t="s">
        <v>125</v>
      </c>
      <c r="L92" s="20"/>
    </row>
    <row r="93" s="1" customFormat="1" ht="16.5" customHeight="1">
      <c r="B93" s="35"/>
      <c r="E93" s="118" t="s">
        <v>126</v>
      </c>
      <c r="F93" s="1"/>
      <c r="G93" s="1"/>
      <c r="H93" s="1"/>
      <c r="I93" s="119"/>
      <c r="L93" s="35"/>
    </row>
    <row r="94" s="1" customFormat="1" ht="12" customHeight="1">
      <c r="B94" s="35"/>
      <c r="C94" s="29" t="s">
        <v>127</v>
      </c>
      <c r="I94" s="119"/>
      <c r="L94" s="35"/>
    </row>
    <row r="95" s="1" customFormat="1" ht="16.5" customHeight="1">
      <c r="B95" s="35"/>
      <c r="E95" s="56" t="str">
        <f>E11</f>
        <v>18076 - STAVEBNÍ ÚPRAVY OBJEKTU TOVÁRNÍ 44 - 1. ETAPA</v>
      </c>
      <c r="F95" s="1"/>
      <c r="G95" s="1"/>
      <c r="H95" s="1"/>
      <c r="I95" s="119"/>
      <c r="L95" s="35"/>
    </row>
    <row r="96" s="1" customFormat="1" ht="6.96" customHeight="1">
      <c r="B96" s="35"/>
      <c r="I96" s="119"/>
      <c r="L96" s="35"/>
    </row>
    <row r="97" s="1" customFormat="1" ht="12" customHeight="1">
      <c r="B97" s="35"/>
      <c r="C97" s="29" t="s">
        <v>21</v>
      </c>
      <c r="F97" s="17" t="str">
        <f>F14</f>
        <v>Kolín, Tovární 44</v>
      </c>
      <c r="I97" s="120" t="s">
        <v>23</v>
      </c>
      <c r="J97" s="58" t="str">
        <f>IF(J14="","",J14)</f>
        <v>12. 12. 2018</v>
      </c>
      <c r="L97" s="35"/>
    </row>
    <row r="98" s="1" customFormat="1" ht="6.96" customHeight="1">
      <c r="B98" s="35"/>
      <c r="I98" s="119"/>
      <c r="L98" s="35"/>
    </row>
    <row r="99" s="1" customFormat="1" ht="24.9" customHeight="1">
      <c r="B99" s="35"/>
      <c r="C99" s="29" t="s">
        <v>25</v>
      </c>
      <c r="F99" s="17" t="str">
        <f>E17</f>
        <v>Město Kolín, Karlovo náměstí 78, Kolín I</v>
      </c>
      <c r="I99" s="120" t="s">
        <v>31</v>
      </c>
      <c r="J99" s="33" t="str">
        <f>E23</f>
        <v>AZ PROJECT s.r.o., Plynárenská 830, Kolín IV</v>
      </c>
      <c r="L99" s="35"/>
    </row>
    <row r="100" s="1" customFormat="1" ht="24.9" customHeight="1">
      <c r="B100" s="35"/>
      <c r="C100" s="29" t="s">
        <v>29</v>
      </c>
      <c r="F100" s="17" t="str">
        <f>IF(E20="","",E20)</f>
        <v>Vyplň údaj</v>
      </c>
      <c r="I100" s="120" t="s">
        <v>36</v>
      </c>
      <c r="J100" s="33" t="str">
        <f>E26</f>
        <v>AZ PROJECT s.r.o., Plynárenská 830, Kolín IV</v>
      </c>
      <c r="L100" s="35"/>
    </row>
    <row r="101" s="1" customFormat="1" ht="10.32" customHeight="1">
      <c r="B101" s="35"/>
      <c r="I101" s="119"/>
      <c r="L101" s="35"/>
    </row>
    <row r="102" s="10" customFormat="1" ht="29.28" customHeight="1">
      <c r="B102" s="151"/>
      <c r="C102" s="152" t="s">
        <v>152</v>
      </c>
      <c r="D102" s="153" t="s">
        <v>58</v>
      </c>
      <c r="E102" s="153" t="s">
        <v>54</v>
      </c>
      <c r="F102" s="153" t="s">
        <v>55</v>
      </c>
      <c r="G102" s="153" t="s">
        <v>153</v>
      </c>
      <c r="H102" s="153" t="s">
        <v>154</v>
      </c>
      <c r="I102" s="154" t="s">
        <v>155</v>
      </c>
      <c r="J102" s="153" t="s">
        <v>131</v>
      </c>
      <c r="K102" s="155" t="s">
        <v>156</v>
      </c>
      <c r="L102" s="151"/>
      <c r="M102" s="73" t="s">
        <v>3</v>
      </c>
      <c r="N102" s="74" t="s">
        <v>43</v>
      </c>
      <c r="O102" s="74" t="s">
        <v>157</v>
      </c>
      <c r="P102" s="74" t="s">
        <v>158</v>
      </c>
      <c r="Q102" s="74" t="s">
        <v>159</v>
      </c>
      <c r="R102" s="74" t="s">
        <v>160</v>
      </c>
      <c r="S102" s="74" t="s">
        <v>161</v>
      </c>
      <c r="T102" s="75" t="s">
        <v>162</v>
      </c>
    </row>
    <row r="103" s="1" customFormat="1" ht="22.8" customHeight="1">
      <c r="B103" s="35"/>
      <c r="C103" s="78" t="s">
        <v>163</v>
      </c>
      <c r="I103" s="119"/>
      <c r="J103" s="156">
        <f>BK103</f>
        <v>0</v>
      </c>
      <c r="L103" s="35"/>
      <c r="M103" s="76"/>
      <c r="N103" s="61"/>
      <c r="O103" s="61"/>
      <c r="P103" s="157">
        <f>P104+P169</f>
        <v>0</v>
      </c>
      <c r="Q103" s="61"/>
      <c r="R103" s="157">
        <f>R104+R169</f>
        <v>16.795300120000004</v>
      </c>
      <c r="S103" s="61"/>
      <c r="T103" s="158">
        <f>T104+T169</f>
        <v>35.988891500000001</v>
      </c>
      <c r="AT103" s="17" t="s">
        <v>72</v>
      </c>
      <c r="AU103" s="17" t="s">
        <v>132</v>
      </c>
      <c r="BK103" s="159">
        <f>BK104+BK169</f>
        <v>0</v>
      </c>
    </row>
    <row r="104" s="11" customFormat="1" ht="25.92" customHeight="1">
      <c r="B104" s="160"/>
      <c r="D104" s="161" t="s">
        <v>72</v>
      </c>
      <c r="E104" s="162" t="s">
        <v>164</v>
      </c>
      <c r="F104" s="162" t="s">
        <v>165</v>
      </c>
      <c r="I104" s="163"/>
      <c r="J104" s="164">
        <f>BK104</f>
        <v>0</v>
      </c>
      <c r="L104" s="160"/>
      <c r="M104" s="165"/>
      <c r="N104" s="166"/>
      <c r="O104" s="166"/>
      <c r="P104" s="167">
        <f>P105+P128+P159+P167</f>
        <v>0</v>
      </c>
      <c r="Q104" s="166"/>
      <c r="R104" s="167">
        <f>R105+R128+R159+R167</f>
        <v>12.891569300000002</v>
      </c>
      <c r="S104" s="166"/>
      <c r="T104" s="168">
        <f>T105+T128+T159+T167</f>
        <v>35.563172999999999</v>
      </c>
      <c r="AR104" s="161" t="s">
        <v>80</v>
      </c>
      <c r="AT104" s="169" t="s">
        <v>72</v>
      </c>
      <c r="AU104" s="169" t="s">
        <v>73</v>
      </c>
      <c r="AY104" s="161" t="s">
        <v>166</v>
      </c>
      <c r="BK104" s="170">
        <f>BK105+BK128+BK159+BK167</f>
        <v>0</v>
      </c>
    </row>
    <row r="105" s="11" customFormat="1" ht="22.8" customHeight="1">
      <c r="B105" s="160"/>
      <c r="D105" s="161" t="s">
        <v>72</v>
      </c>
      <c r="E105" s="171" t="s">
        <v>167</v>
      </c>
      <c r="F105" s="171" t="s">
        <v>168</v>
      </c>
      <c r="I105" s="163"/>
      <c r="J105" s="172">
        <f>BK105</f>
        <v>0</v>
      </c>
      <c r="L105" s="160"/>
      <c r="M105" s="165"/>
      <c r="N105" s="166"/>
      <c r="O105" s="166"/>
      <c r="P105" s="167">
        <f>SUM(P106:P127)</f>
        <v>0</v>
      </c>
      <c r="Q105" s="166"/>
      <c r="R105" s="167">
        <f>SUM(R106:R127)</f>
        <v>12.891569300000002</v>
      </c>
      <c r="S105" s="166"/>
      <c r="T105" s="168">
        <f>SUM(T106:T127)</f>
        <v>0</v>
      </c>
      <c r="AR105" s="161" t="s">
        <v>80</v>
      </c>
      <c r="AT105" s="169" t="s">
        <v>72</v>
      </c>
      <c r="AU105" s="169" t="s">
        <v>80</v>
      </c>
      <c r="AY105" s="161" t="s">
        <v>166</v>
      </c>
      <c r="BK105" s="170">
        <f>SUM(BK106:BK127)</f>
        <v>0</v>
      </c>
    </row>
    <row r="106" s="1" customFormat="1" ht="22.5" customHeight="1">
      <c r="B106" s="173"/>
      <c r="C106" s="174" t="s">
        <v>80</v>
      </c>
      <c r="D106" s="174" t="s">
        <v>169</v>
      </c>
      <c r="E106" s="175" t="s">
        <v>170</v>
      </c>
      <c r="F106" s="176" t="s">
        <v>171</v>
      </c>
      <c r="G106" s="177" t="s">
        <v>172</v>
      </c>
      <c r="H106" s="178">
        <v>36.539999999999999</v>
      </c>
      <c r="I106" s="179"/>
      <c r="J106" s="180">
        <f>ROUND(I106*H106,2)</f>
        <v>0</v>
      </c>
      <c r="K106" s="176" t="s">
        <v>173</v>
      </c>
      <c r="L106" s="35"/>
      <c r="M106" s="181" t="s">
        <v>3</v>
      </c>
      <c r="N106" s="182" t="s">
        <v>45</v>
      </c>
      <c r="O106" s="65"/>
      <c r="P106" s="183">
        <f>O106*H106</f>
        <v>0</v>
      </c>
      <c r="Q106" s="183">
        <v>0.028400000000000002</v>
      </c>
      <c r="R106" s="183">
        <f>Q106*H106</f>
        <v>1.037736</v>
      </c>
      <c r="S106" s="183">
        <v>0</v>
      </c>
      <c r="T106" s="184">
        <f>S106*H106</f>
        <v>0</v>
      </c>
      <c r="AR106" s="17" t="s">
        <v>174</v>
      </c>
      <c r="AT106" s="17" t="s">
        <v>169</v>
      </c>
      <c r="AU106" s="17" t="s">
        <v>84</v>
      </c>
      <c r="AY106" s="17" t="s">
        <v>166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7" t="s">
        <v>84</v>
      </c>
      <c r="BK106" s="185">
        <f>ROUND(I106*H106,2)</f>
        <v>0</v>
      </c>
      <c r="BL106" s="17" t="s">
        <v>174</v>
      </c>
      <c r="BM106" s="17" t="s">
        <v>175</v>
      </c>
    </row>
    <row r="107" s="12" customFormat="1">
      <c r="B107" s="186"/>
      <c r="D107" s="187" t="s">
        <v>176</v>
      </c>
      <c r="E107" s="188" t="s">
        <v>3</v>
      </c>
      <c r="F107" s="189" t="s">
        <v>177</v>
      </c>
      <c r="H107" s="190">
        <v>36.539999999999999</v>
      </c>
      <c r="I107" s="191"/>
      <c r="L107" s="186"/>
      <c r="M107" s="192"/>
      <c r="N107" s="193"/>
      <c r="O107" s="193"/>
      <c r="P107" s="193"/>
      <c r="Q107" s="193"/>
      <c r="R107" s="193"/>
      <c r="S107" s="193"/>
      <c r="T107" s="194"/>
      <c r="AT107" s="188" t="s">
        <v>176</v>
      </c>
      <c r="AU107" s="188" t="s">
        <v>84</v>
      </c>
      <c r="AV107" s="12" t="s">
        <v>84</v>
      </c>
      <c r="AW107" s="12" t="s">
        <v>35</v>
      </c>
      <c r="AX107" s="12" t="s">
        <v>80</v>
      </c>
      <c r="AY107" s="188" t="s">
        <v>166</v>
      </c>
    </row>
    <row r="108" s="1" customFormat="1" ht="22.5" customHeight="1">
      <c r="B108" s="173"/>
      <c r="C108" s="174" t="s">
        <v>84</v>
      </c>
      <c r="D108" s="174" t="s">
        <v>169</v>
      </c>
      <c r="E108" s="175" t="s">
        <v>178</v>
      </c>
      <c r="F108" s="176" t="s">
        <v>179</v>
      </c>
      <c r="G108" s="177" t="s">
        <v>172</v>
      </c>
      <c r="H108" s="178">
        <v>38.219999999999999</v>
      </c>
      <c r="I108" s="179"/>
      <c r="J108" s="180">
        <f>ROUND(I108*H108,2)</f>
        <v>0</v>
      </c>
      <c r="K108" s="176" t="s">
        <v>173</v>
      </c>
      <c r="L108" s="35"/>
      <c r="M108" s="181" t="s">
        <v>3</v>
      </c>
      <c r="N108" s="182" t="s">
        <v>45</v>
      </c>
      <c r="O108" s="65"/>
      <c r="P108" s="183">
        <f>O108*H108</f>
        <v>0</v>
      </c>
      <c r="Q108" s="183">
        <v>0.028400000000000002</v>
      </c>
      <c r="R108" s="183">
        <f>Q108*H108</f>
        <v>1.085448</v>
      </c>
      <c r="S108" s="183">
        <v>0</v>
      </c>
      <c r="T108" s="184">
        <f>S108*H108</f>
        <v>0</v>
      </c>
      <c r="AR108" s="17" t="s">
        <v>174</v>
      </c>
      <c r="AT108" s="17" t="s">
        <v>169</v>
      </c>
      <c r="AU108" s="17" t="s">
        <v>84</v>
      </c>
      <c r="AY108" s="17" t="s">
        <v>166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84</v>
      </c>
      <c r="BK108" s="185">
        <f>ROUND(I108*H108,2)</f>
        <v>0</v>
      </c>
      <c r="BL108" s="17" t="s">
        <v>174</v>
      </c>
      <c r="BM108" s="17" t="s">
        <v>180</v>
      </c>
    </row>
    <row r="109" s="12" customFormat="1">
      <c r="B109" s="186"/>
      <c r="D109" s="187" t="s">
        <v>176</v>
      </c>
      <c r="E109" s="188" t="s">
        <v>3</v>
      </c>
      <c r="F109" s="189" t="s">
        <v>181</v>
      </c>
      <c r="H109" s="190">
        <v>38.219999999999999</v>
      </c>
      <c r="I109" s="191"/>
      <c r="L109" s="186"/>
      <c r="M109" s="192"/>
      <c r="N109" s="193"/>
      <c r="O109" s="193"/>
      <c r="P109" s="193"/>
      <c r="Q109" s="193"/>
      <c r="R109" s="193"/>
      <c r="S109" s="193"/>
      <c r="T109" s="194"/>
      <c r="AT109" s="188" t="s">
        <v>176</v>
      </c>
      <c r="AU109" s="188" t="s">
        <v>84</v>
      </c>
      <c r="AV109" s="12" t="s">
        <v>84</v>
      </c>
      <c r="AW109" s="12" t="s">
        <v>35</v>
      </c>
      <c r="AX109" s="12" t="s">
        <v>80</v>
      </c>
      <c r="AY109" s="188" t="s">
        <v>166</v>
      </c>
    </row>
    <row r="110" s="1" customFormat="1" ht="16.5" customHeight="1">
      <c r="B110" s="173"/>
      <c r="C110" s="174" t="s">
        <v>99</v>
      </c>
      <c r="D110" s="174" t="s">
        <v>169</v>
      </c>
      <c r="E110" s="175" t="s">
        <v>182</v>
      </c>
      <c r="F110" s="176" t="s">
        <v>183</v>
      </c>
      <c r="G110" s="177" t="s">
        <v>172</v>
      </c>
      <c r="H110" s="178">
        <v>119.21299999999999</v>
      </c>
      <c r="I110" s="179"/>
      <c r="J110" s="180">
        <f>ROUND(I110*H110,2)</f>
        <v>0</v>
      </c>
      <c r="K110" s="176" t="s">
        <v>173</v>
      </c>
      <c r="L110" s="35"/>
      <c r="M110" s="181" t="s">
        <v>3</v>
      </c>
      <c r="N110" s="182" t="s">
        <v>45</v>
      </c>
      <c r="O110" s="65"/>
      <c r="P110" s="183">
        <f>O110*H110</f>
        <v>0</v>
      </c>
      <c r="Q110" s="183">
        <v>0.033579999999999999</v>
      </c>
      <c r="R110" s="183">
        <f>Q110*H110</f>
        <v>4.0031725399999996</v>
      </c>
      <c r="S110" s="183">
        <v>0</v>
      </c>
      <c r="T110" s="184">
        <f>S110*H110</f>
        <v>0</v>
      </c>
      <c r="AR110" s="17" t="s">
        <v>184</v>
      </c>
      <c r="AT110" s="17" t="s">
        <v>169</v>
      </c>
      <c r="AU110" s="17" t="s">
        <v>84</v>
      </c>
      <c r="AY110" s="17" t="s">
        <v>166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84</v>
      </c>
      <c r="BK110" s="185">
        <f>ROUND(I110*H110,2)</f>
        <v>0</v>
      </c>
      <c r="BL110" s="17" t="s">
        <v>184</v>
      </c>
      <c r="BM110" s="17" t="s">
        <v>185</v>
      </c>
    </row>
    <row r="111" s="12" customFormat="1">
      <c r="B111" s="186"/>
      <c r="D111" s="187" t="s">
        <v>176</v>
      </c>
      <c r="E111" s="188" t="s">
        <v>3</v>
      </c>
      <c r="F111" s="189" t="s">
        <v>186</v>
      </c>
      <c r="H111" s="190">
        <v>39.662999999999997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88" t="s">
        <v>176</v>
      </c>
      <c r="AU111" s="188" t="s">
        <v>84</v>
      </c>
      <c r="AV111" s="12" t="s">
        <v>84</v>
      </c>
      <c r="AW111" s="12" t="s">
        <v>35</v>
      </c>
      <c r="AX111" s="12" t="s">
        <v>73</v>
      </c>
      <c r="AY111" s="188" t="s">
        <v>166</v>
      </c>
    </row>
    <row r="112" s="12" customFormat="1">
      <c r="B112" s="186"/>
      <c r="D112" s="187" t="s">
        <v>176</v>
      </c>
      <c r="E112" s="188" t="s">
        <v>3</v>
      </c>
      <c r="F112" s="189" t="s">
        <v>187</v>
      </c>
      <c r="H112" s="190">
        <v>79.549999999999997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88" t="s">
        <v>176</v>
      </c>
      <c r="AU112" s="188" t="s">
        <v>84</v>
      </c>
      <c r="AV112" s="12" t="s">
        <v>84</v>
      </c>
      <c r="AW112" s="12" t="s">
        <v>35</v>
      </c>
      <c r="AX112" s="12" t="s">
        <v>73</v>
      </c>
      <c r="AY112" s="188" t="s">
        <v>166</v>
      </c>
    </row>
    <row r="113" s="13" customFormat="1">
      <c r="B113" s="195"/>
      <c r="D113" s="187" t="s">
        <v>176</v>
      </c>
      <c r="E113" s="196" t="s">
        <v>3</v>
      </c>
      <c r="F113" s="197" t="s">
        <v>188</v>
      </c>
      <c r="H113" s="198">
        <v>119.21299999999999</v>
      </c>
      <c r="I113" s="199"/>
      <c r="L113" s="195"/>
      <c r="M113" s="200"/>
      <c r="N113" s="201"/>
      <c r="O113" s="201"/>
      <c r="P113" s="201"/>
      <c r="Q113" s="201"/>
      <c r="R113" s="201"/>
      <c r="S113" s="201"/>
      <c r="T113" s="202"/>
      <c r="AT113" s="196" t="s">
        <v>176</v>
      </c>
      <c r="AU113" s="196" t="s">
        <v>84</v>
      </c>
      <c r="AV113" s="13" t="s">
        <v>174</v>
      </c>
      <c r="AW113" s="13" t="s">
        <v>35</v>
      </c>
      <c r="AX113" s="13" t="s">
        <v>80</v>
      </c>
      <c r="AY113" s="196" t="s">
        <v>166</v>
      </c>
    </row>
    <row r="114" s="1" customFormat="1" ht="22.5" customHeight="1">
      <c r="B114" s="173"/>
      <c r="C114" s="174" t="s">
        <v>189</v>
      </c>
      <c r="D114" s="174" t="s">
        <v>169</v>
      </c>
      <c r="E114" s="175" t="s">
        <v>190</v>
      </c>
      <c r="F114" s="176" t="s">
        <v>191</v>
      </c>
      <c r="G114" s="177" t="s">
        <v>172</v>
      </c>
      <c r="H114" s="178">
        <v>31.75</v>
      </c>
      <c r="I114" s="179"/>
      <c r="J114" s="180">
        <f>ROUND(I114*H114,2)</f>
        <v>0</v>
      </c>
      <c r="K114" s="176" t="s">
        <v>173</v>
      </c>
      <c r="L114" s="35"/>
      <c r="M114" s="181" t="s">
        <v>3</v>
      </c>
      <c r="N114" s="182" t="s">
        <v>45</v>
      </c>
      <c r="O114" s="65"/>
      <c r="P114" s="183">
        <f>O114*H114</f>
        <v>0</v>
      </c>
      <c r="Q114" s="183">
        <v>0.025000000000000001</v>
      </c>
      <c r="R114" s="183">
        <f>Q114*H114</f>
        <v>0.79375000000000007</v>
      </c>
      <c r="S114" s="183">
        <v>0</v>
      </c>
      <c r="T114" s="184">
        <f>S114*H114</f>
        <v>0</v>
      </c>
      <c r="AR114" s="17" t="s">
        <v>174</v>
      </c>
      <c r="AT114" s="17" t="s">
        <v>169</v>
      </c>
      <c r="AU114" s="17" t="s">
        <v>84</v>
      </c>
      <c r="AY114" s="17" t="s">
        <v>166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84</v>
      </c>
      <c r="BK114" s="185">
        <f>ROUND(I114*H114,2)</f>
        <v>0</v>
      </c>
      <c r="BL114" s="17" t="s">
        <v>174</v>
      </c>
      <c r="BM114" s="17" t="s">
        <v>192</v>
      </c>
    </row>
    <row r="115" s="12" customFormat="1">
      <c r="B115" s="186"/>
      <c r="D115" s="187" t="s">
        <v>176</v>
      </c>
      <c r="E115" s="188" t="s">
        <v>3</v>
      </c>
      <c r="F115" s="189" t="s">
        <v>193</v>
      </c>
      <c r="H115" s="190">
        <v>31.75</v>
      </c>
      <c r="I115" s="191"/>
      <c r="L115" s="186"/>
      <c r="M115" s="192"/>
      <c r="N115" s="193"/>
      <c r="O115" s="193"/>
      <c r="P115" s="193"/>
      <c r="Q115" s="193"/>
      <c r="R115" s="193"/>
      <c r="S115" s="193"/>
      <c r="T115" s="194"/>
      <c r="AT115" s="188" t="s">
        <v>176</v>
      </c>
      <c r="AU115" s="188" t="s">
        <v>84</v>
      </c>
      <c r="AV115" s="12" t="s">
        <v>84</v>
      </c>
      <c r="AW115" s="12" t="s">
        <v>35</v>
      </c>
      <c r="AX115" s="12" t="s">
        <v>80</v>
      </c>
      <c r="AY115" s="188" t="s">
        <v>166</v>
      </c>
    </row>
    <row r="116" s="1" customFormat="1" ht="22.5" customHeight="1">
      <c r="B116" s="173"/>
      <c r="C116" s="174" t="s">
        <v>174</v>
      </c>
      <c r="D116" s="174" t="s">
        <v>169</v>
      </c>
      <c r="E116" s="175" t="s">
        <v>194</v>
      </c>
      <c r="F116" s="176" t="s">
        <v>195</v>
      </c>
      <c r="G116" s="177" t="s">
        <v>172</v>
      </c>
      <c r="H116" s="178">
        <v>1</v>
      </c>
      <c r="I116" s="179"/>
      <c r="J116" s="180">
        <f>ROUND(I116*H116,2)</f>
        <v>0</v>
      </c>
      <c r="K116" s="176" t="s">
        <v>173</v>
      </c>
      <c r="L116" s="35"/>
      <c r="M116" s="181" t="s">
        <v>3</v>
      </c>
      <c r="N116" s="182" t="s">
        <v>45</v>
      </c>
      <c r="O116" s="65"/>
      <c r="P116" s="183">
        <f>O116*H116</f>
        <v>0</v>
      </c>
      <c r="Q116" s="183">
        <v>0.0082500000000000004</v>
      </c>
      <c r="R116" s="183">
        <f>Q116*H116</f>
        <v>0.0082500000000000004</v>
      </c>
      <c r="S116" s="183">
        <v>0</v>
      </c>
      <c r="T116" s="184">
        <f>S116*H116</f>
        <v>0</v>
      </c>
      <c r="AR116" s="17" t="s">
        <v>174</v>
      </c>
      <c r="AT116" s="17" t="s">
        <v>169</v>
      </c>
      <c r="AU116" s="17" t="s">
        <v>84</v>
      </c>
      <c r="AY116" s="17" t="s">
        <v>166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84</v>
      </c>
      <c r="BK116" s="185">
        <f>ROUND(I116*H116,2)</f>
        <v>0</v>
      </c>
      <c r="BL116" s="17" t="s">
        <v>174</v>
      </c>
      <c r="BM116" s="17" t="s">
        <v>196</v>
      </c>
    </row>
    <row r="117" s="1" customFormat="1" ht="22.5" customHeight="1">
      <c r="B117" s="173"/>
      <c r="C117" s="174" t="s">
        <v>197</v>
      </c>
      <c r="D117" s="174" t="s">
        <v>169</v>
      </c>
      <c r="E117" s="175" t="s">
        <v>198</v>
      </c>
      <c r="F117" s="176" t="s">
        <v>199</v>
      </c>
      <c r="G117" s="177" t="s">
        <v>200</v>
      </c>
      <c r="H117" s="178">
        <v>481.38999999999999</v>
      </c>
      <c r="I117" s="179"/>
      <c r="J117" s="180">
        <f>ROUND(I117*H117,2)</f>
        <v>0</v>
      </c>
      <c r="K117" s="176" t="s">
        <v>173</v>
      </c>
      <c r="L117" s="35"/>
      <c r="M117" s="181" t="s">
        <v>3</v>
      </c>
      <c r="N117" s="182" t="s">
        <v>45</v>
      </c>
      <c r="O117" s="65"/>
      <c r="P117" s="183">
        <f>O117*H117</f>
        <v>0</v>
      </c>
      <c r="Q117" s="183">
        <v>0.0017600000000000001</v>
      </c>
      <c r="R117" s="183">
        <f>Q117*H117</f>
        <v>0.84724639999999996</v>
      </c>
      <c r="S117" s="183">
        <v>0</v>
      </c>
      <c r="T117" s="184">
        <f>S117*H117</f>
        <v>0</v>
      </c>
      <c r="AR117" s="17" t="s">
        <v>174</v>
      </c>
      <c r="AT117" s="17" t="s">
        <v>169</v>
      </c>
      <c r="AU117" s="17" t="s">
        <v>84</v>
      </c>
      <c r="AY117" s="17" t="s">
        <v>166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84</v>
      </c>
      <c r="BK117" s="185">
        <f>ROUND(I117*H117,2)</f>
        <v>0</v>
      </c>
      <c r="BL117" s="17" t="s">
        <v>174</v>
      </c>
      <c r="BM117" s="17" t="s">
        <v>201</v>
      </c>
    </row>
    <row r="118" s="1" customFormat="1" ht="16.5" customHeight="1">
      <c r="B118" s="173"/>
      <c r="C118" s="203" t="s">
        <v>167</v>
      </c>
      <c r="D118" s="203" t="s">
        <v>202</v>
      </c>
      <c r="E118" s="204" t="s">
        <v>203</v>
      </c>
      <c r="F118" s="205" t="s">
        <v>204</v>
      </c>
      <c r="G118" s="206" t="s">
        <v>172</v>
      </c>
      <c r="H118" s="207">
        <v>96.278000000000006</v>
      </c>
      <c r="I118" s="208"/>
      <c r="J118" s="209">
        <f>ROUND(I118*H118,2)</f>
        <v>0</v>
      </c>
      <c r="K118" s="205" t="s">
        <v>205</v>
      </c>
      <c r="L118" s="210"/>
      <c r="M118" s="211" t="s">
        <v>3</v>
      </c>
      <c r="N118" s="212" t="s">
        <v>45</v>
      </c>
      <c r="O118" s="65"/>
      <c r="P118" s="183">
        <f>O118*H118</f>
        <v>0</v>
      </c>
      <c r="Q118" s="183">
        <v>0.00089999999999999998</v>
      </c>
      <c r="R118" s="183">
        <f>Q118*H118</f>
        <v>0.086650199999999997</v>
      </c>
      <c r="S118" s="183">
        <v>0</v>
      </c>
      <c r="T118" s="184">
        <f>S118*H118</f>
        <v>0</v>
      </c>
      <c r="AR118" s="17" t="s">
        <v>206</v>
      </c>
      <c r="AT118" s="17" t="s">
        <v>202</v>
      </c>
      <c r="AU118" s="17" t="s">
        <v>84</v>
      </c>
      <c r="AY118" s="17" t="s">
        <v>166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84</v>
      </c>
      <c r="BK118" s="185">
        <f>ROUND(I118*H118,2)</f>
        <v>0</v>
      </c>
      <c r="BL118" s="17" t="s">
        <v>174</v>
      </c>
      <c r="BM118" s="17" t="s">
        <v>207</v>
      </c>
    </row>
    <row r="119" s="12" customFormat="1">
      <c r="B119" s="186"/>
      <c r="D119" s="187" t="s">
        <v>176</v>
      </c>
      <c r="E119" s="188" t="s">
        <v>3</v>
      </c>
      <c r="F119" s="189" t="s">
        <v>208</v>
      </c>
      <c r="H119" s="190">
        <v>96.278000000000006</v>
      </c>
      <c r="I119" s="191"/>
      <c r="L119" s="186"/>
      <c r="M119" s="192"/>
      <c r="N119" s="193"/>
      <c r="O119" s="193"/>
      <c r="P119" s="193"/>
      <c r="Q119" s="193"/>
      <c r="R119" s="193"/>
      <c r="S119" s="193"/>
      <c r="T119" s="194"/>
      <c r="AT119" s="188" t="s">
        <v>176</v>
      </c>
      <c r="AU119" s="188" t="s">
        <v>84</v>
      </c>
      <c r="AV119" s="12" t="s">
        <v>84</v>
      </c>
      <c r="AW119" s="12" t="s">
        <v>35</v>
      </c>
      <c r="AX119" s="12" t="s">
        <v>80</v>
      </c>
      <c r="AY119" s="188" t="s">
        <v>166</v>
      </c>
    </row>
    <row r="120" s="1" customFormat="1" ht="22.5" customHeight="1">
      <c r="B120" s="173"/>
      <c r="C120" s="174" t="s">
        <v>209</v>
      </c>
      <c r="D120" s="174" t="s">
        <v>169</v>
      </c>
      <c r="E120" s="175" t="s">
        <v>210</v>
      </c>
      <c r="F120" s="176" t="s">
        <v>211</v>
      </c>
      <c r="G120" s="177" t="s">
        <v>172</v>
      </c>
      <c r="H120" s="178">
        <v>141.458</v>
      </c>
      <c r="I120" s="179"/>
      <c r="J120" s="180">
        <f>ROUND(I120*H120,2)</f>
        <v>0</v>
      </c>
      <c r="K120" s="176" t="s">
        <v>173</v>
      </c>
      <c r="L120" s="35"/>
      <c r="M120" s="181" t="s">
        <v>3</v>
      </c>
      <c r="N120" s="182" t="s">
        <v>45</v>
      </c>
      <c r="O120" s="65"/>
      <c r="P120" s="183">
        <f>O120*H120</f>
        <v>0</v>
      </c>
      <c r="Q120" s="183">
        <v>0.025000000000000001</v>
      </c>
      <c r="R120" s="183">
        <f>Q120*H120</f>
        <v>3.5364500000000003</v>
      </c>
      <c r="S120" s="183">
        <v>0</v>
      </c>
      <c r="T120" s="184">
        <f>S120*H120</f>
        <v>0</v>
      </c>
      <c r="AR120" s="17" t="s">
        <v>174</v>
      </c>
      <c r="AT120" s="17" t="s">
        <v>169</v>
      </c>
      <c r="AU120" s="17" t="s">
        <v>84</v>
      </c>
      <c r="AY120" s="17" t="s">
        <v>166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84</v>
      </c>
      <c r="BK120" s="185">
        <f>ROUND(I120*H120,2)</f>
        <v>0</v>
      </c>
      <c r="BL120" s="17" t="s">
        <v>174</v>
      </c>
      <c r="BM120" s="17" t="s">
        <v>212</v>
      </c>
    </row>
    <row r="121" s="12" customFormat="1">
      <c r="B121" s="186"/>
      <c r="D121" s="187" t="s">
        <v>176</v>
      </c>
      <c r="E121" s="188" t="s">
        <v>3</v>
      </c>
      <c r="F121" s="189" t="s">
        <v>213</v>
      </c>
      <c r="H121" s="190">
        <v>49.93</v>
      </c>
      <c r="I121" s="191"/>
      <c r="L121" s="186"/>
      <c r="M121" s="192"/>
      <c r="N121" s="193"/>
      <c r="O121" s="193"/>
      <c r="P121" s="193"/>
      <c r="Q121" s="193"/>
      <c r="R121" s="193"/>
      <c r="S121" s="193"/>
      <c r="T121" s="194"/>
      <c r="AT121" s="188" t="s">
        <v>176</v>
      </c>
      <c r="AU121" s="188" t="s">
        <v>84</v>
      </c>
      <c r="AV121" s="12" t="s">
        <v>84</v>
      </c>
      <c r="AW121" s="12" t="s">
        <v>35</v>
      </c>
      <c r="AX121" s="12" t="s">
        <v>73</v>
      </c>
      <c r="AY121" s="188" t="s">
        <v>166</v>
      </c>
    </row>
    <row r="122" s="12" customFormat="1">
      <c r="B122" s="186"/>
      <c r="D122" s="187" t="s">
        <v>176</v>
      </c>
      <c r="E122" s="188" t="s">
        <v>3</v>
      </c>
      <c r="F122" s="189" t="s">
        <v>214</v>
      </c>
      <c r="H122" s="190">
        <v>27</v>
      </c>
      <c r="I122" s="191"/>
      <c r="L122" s="186"/>
      <c r="M122" s="192"/>
      <c r="N122" s="193"/>
      <c r="O122" s="193"/>
      <c r="P122" s="193"/>
      <c r="Q122" s="193"/>
      <c r="R122" s="193"/>
      <c r="S122" s="193"/>
      <c r="T122" s="194"/>
      <c r="AT122" s="188" t="s">
        <v>176</v>
      </c>
      <c r="AU122" s="188" t="s">
        <v>84</v>
      </c>
      <c r="AV122" s="12" t="s">
        <v>84</v>
      </c>
      <c r="AW122" s="12" t="s">
        <v>35</v>
      </c>
      <c r="AX122" s="12" t="s">
        <v>73</v>
      </c>
      <c r="AY122" s="188" t="s">
        <v>166</v>
      </c>
    </row>
    <row r="123" s="12" customFormat="1">
      <c r="B123" s="186"/>
      <c r="D123" s="187" t="s">
        <v>176</v>
      </c>
      <c r="E123" s="188" t="s">
        <v>3</v>
      </c>
      <c r="F123" s="189" t="s">
        <v>215</v>
      </c>
      <c r="H123" s="190">
        <v>64.528000000000006</v>
      </c>
      <c r="I123" s="191"/>
      <c r="L123" s="186"/>
      <c r="M123" s="192"/>
      <c r="N123" s="193"/>
      <c r="O123" s="193"/>
      <c r="P123" s="193"/>
      <c r="Q123" s="193"/>
      <c r="R123" s="193"/>
      <c r="S123" s="193"/>
      <c r="T123" s="194"/>
      <c r="AT123" s="188" t="s">
        <v>176</v>
      </c>
      <c r="AU123" s="188" t="s">
        <v>84</v>
      </c>
      <c r="AV123" s="12" t="s">
        <v>84</v>
      </c>
      <c r="AW123" s="12" t="s">
        <v>35</v>
      </c>
      <c r="AX123" s="12" t="s">
        <v>73</v>
      </c>
      <c r="AY123" s="188" t="s">
        <v>166</v>
      </c>
    </row>
    <row r="124" s="13" customFormat="1">
      <c r="B124" s="195"/>
      <c r="D124" s="187" t="s">
        <v>176</v>
      </c>
      <c r="E124" s="196" t="s">
        <v>3</v>
      </c>
      <c r="F124" s="197" t="s">
        <v>188</v>
      </c>
      <c r="H124" s="198">
        <v>141.45800000000003</v>
      </c>
      <c r="I124" s="199"/>
      <c r="L124" s="195"/>
      <c r="M124" s="200"/>
      <c r="N124" s="201"/>
      <c r="O124" s="201"/>
      <c r="P124" s="201"/>
      <c r="Q124" s="201"/>
      <c r="R124" s="201"/>
      <c r="S124" s="201"/>
      <c r="T124" s="202"/>
      <c r="AT124" s="196" t="s">
        <v>176</v>
      </c>
      <c r="AU124" s="196" t="s">
        <v>84</v>
      </c>
      <c r="AV124" s="13" t="s">
        <v>174</v>
      </c>
      <c r="AW124" s="13" t="s">
        <v>35</v>
      </c>
      <c r="AX124" s="13" t="s">
        <v>80</v>
      </c>
      <c r="AY124" s="196" t="s">
        <v>166</v>
      </c>
    </row>
    <row r="125" s="1" customFormat="1" ht="16.5" customHeight="1">
      <c r="B125" s="173"/>
      <c r="C125" s="174" t="s">
        <v>206</v>
      </c>
      <c r="D125" s="174" t="s">
        <v>169</v>
      </c>
      <c r="E125" s="175" t="s">
        <v>216</v>
      </c>
      <c r="F125" s="176" t="s">
        <v>217</v>
      </c>
      <c r="G125" s="177" t="s">
        <v>172</v>
      </c>
      <c r="H125" s="178">
        <v>32.119999999999997</v>
      </c>
      <c r="I125" s="179"/>
      <c r="J125" s="180">
        <f>ROUND(I125*H125,2)</f>
        <v>0</v>
      </c>
      <c r="K125" s="176" t="s">
        <v>3</v>
      </c>
      <c r="L125" s="35"/>
      <c r="M125" s="181" t="s">
        <v>3</v>
      </c>
      <c r="N125" s="182" t="s">
        <v>45</v>
      </c>
      <c r="O125" s="65"/>
      <c r="P125" s="183">
        <f>O125*H125</f>
        <v>0</v>
      </c>
      <c r="Q125" s="183">
        <v>0.025059999999999999</v>
      </c>
      <c r="R125" s="183">
        <f>Q125*H125</f>
        <v>0.80492719999999995</v>
      </c>
      <c r="S125" s="183">
        <v>0</v>
      </c>
      <c r="T125" s="184">
        <f>S125*H125</f>
        <v>0</v>
      </c>
      <c r="AR125" s="17" t="s">
        <v>174</v>
      </c>
      <c r="AT125" s="17" t="s">
        <v>169</v>
      </c>
      <c r="AU125" s="17" t="s">
        <v>84</v>
      </c>
      <c r="AY125" s="17" t="s">
        <v>166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84</v>
      </c>
      <c r="BK125" s="185">
        <f>ROUND(I125*H125,2)</f>
        <v>0</v>
      </c>
      <c r="BL125" s="17" t="s">
        <v>174</v>
      </c>
      <c r="BM125" s="17" t="s">
        <v>218</v>
      </c>
    </row>
    <row r="126" s="1" customFormat="1" ht="16.5" customHeight="1">
      <c r="B126" s="173"/>
      <c r="C126" s="174" t="s">
        <v>219</v>
      </c>
      <c r="D126" s="174" t="s">
        <v>169</v>
      </c>
      <c r="E126" s="175" t="s">
        <v>220</v>
      </c>
      <c r="F126" s="176" t="s">
        <v>221</v>
      </c>
      <c r="G126" s="177" t="s">
        <v>172</v>
      </c>
      <c r="H126" s="178">
        <v>57.713000000000001</v>
      </c>
      <c r="I126" s="179"/>
      <c r="J126" s="180">
        <f>ROUND(I126*H126,2)</f>
        <v>0</v>
      </c>
      <c r="K126" s="176" t="s">
        <v>173</v>
      </c>
      <c r="L126" s="35"/>
      <c r="M126" s="181" t="s">
        <v>3</v>
      </c>
      <c r="N126" s="182" t="s">
        <v>45</v>
      </c>
      <c r="O126" s="65"/>
      <c r="P126" s="183">
        <f>O126*H126</f>
        <v>0</v>
      </c>
      <c r="Q126" s="183">
        <v>0.01192</v>
      </c>
      <c r="R126" s="183">
        <f>Q126*H126</f>
        <v>0.68793895999999999</v>
      </c>
      <c r="S126" s="183">
        <v>0</v>
      </c>
      <c r="T126" s="184">
        <f>S126*H126</f>
        <v>0</v>
      </c>
      <c r="AR126" s="17" t="s">
        <v>174</v>
      </c>
      <c r="AT126" s="17" t="s">
        <v>169</v>
      </c>
      <c r="AU126" s="17" t="s">
        <v>84</v>
      </c>
      <c r="AY126" s="17" t="s">
        <v>166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7" t="s">
        <v>84</v>
      </c>
      <c r="BK126" s="185">
        <f>ROUND(I126*H126,2)</f>
        <v>0</v>
      </c>
      <c r="BL126" s="17" t="s">
        <v>174</v>
      </c>
      <c r="BM126" s="17" t="s">
        <v>222</v>
      </c>
    </row>
    <row r="127" s="12" customFormat="1">
      <c r="B127" s="186"/>
      <c r="D127" s="187" t="s">
        <v>176</v>
      </c>
      <c r="E127" s="188" t="s">
        <v>3</v>
      </c>
      <c r="F127" s="189" t="s">
        <v>223</v>
      </c>
      <c r="H127" s="190">
        <v>57.713000000000001</v>
      </c>
      <c r="I127" s="191"/>
      <c r="L127" s="186"/>
      <c r="M127" s="192"/>
      <c r="N127" s="193"/>
      <c r="O127" s="193"/>
      <c r="P127" s="193"/>
      <c r="Q127" s="193"/>
      <c r="R127" s="193"/>
      <c r="S127" s="193"/>
      <c r="T127" s="194"/>
      <c r="AT127" s="188" t="s">
        <v>176</v>
      </c>
      <c r="AU127" s="188" t="s">
        <v>84</v>
      </c>
      <c r="AV127" s="12" t="s">
        <v>84</v>
      </c>
      <c r="AW127" s="12" t="s">
        <v>35</v>
      </c>
      <c r="AX127" s="12" t="s">
        <v>80</v>
      </c>
      <c r="AY127" s="188" t="s">
        <v>166</v>
      </c>
    </row>
    <row r="128" s="11" customFormat="1" ht="22.8" customHeight="1">
      <c r="B128" s="160"/>
      <c r="D128" s="161" t="s">
        <v>72</v>
      </c>
      <c r="E128" s="171" t="s">
        <v>219</v>
      </c>
      <c r="F128" s="171" t="s">
        <v>224</v>
      </c>
      <c r="I128" s="163"/>
      <c r="J128" s="172">
        <f>BK128</f>
        <v>0</v>
      </c>
      <c r="L128" s="160"/>
      <c r="M128" s="165"/>
      <c r="N128" s="166"/>
      <c r="O128" s="166"/>
      <c r="P128" s="167">
        <f>SUM(P129:P158)</f>
        <v>0</v>
      </c>
      <c r="Q128" s="166"/>
      <c r="R128" s="167">
        <f>SUM(R129:R158)</f>
        <v>0</v>
      </c>
      <c r="S128" s="166"/>
      <c r="T128" s="168">
        <f>SUM(T129:T158)</f>
        <v>35.563172999999999</v>
      </c>
      <c r="AR128" s="161" t="s">
        <v>80</v>
      </c>
      <c r="AT128" s="169" t="s">
        <v>72</v>
      </c>
      <c r="AU128" s="169" t="s">
        <v>80</v>
      </c>
      <c r="AY128" s="161" t="s">
        <v>166</v>
      </c>
      <c r="BK128" s="170">
        <f>SUM(BK129:BK158)</f>
        <v>0</v>
      </c>
    </row>
    <row r="129" s="1" customFormat="1" ht="22.5" customHeight="1">
      <c r="B129" s="173"/>
      <c r="C129" s="174" t="s">
        <v>225</v>
      </c>
      <c r="D129" s="174" t="s">
        <v>169</v>
      </c>
      <c r="E129" s="175" t="s">
        <v>226</v>
      </c>
      <c r="F129" s="176" t="s">
        <v>227</v>
      </c>
      <c r="G129" s="177" t="s">
        <v>172</v>
      </c>
      <c r="H129" s="178">
        <v>993.47299999999996</v>
      </c>
      <c r="I129" s="179"/>
      <c r="J129" s="180">
        <f>ROUND(I129*H129,2)</f>
        <v>0</v>
      </c>
      <c r="K129" s="176" t="s">
        <v>173</v>
      </c>
      <c r="L129" s="35"/>
      <c r="M129" s="181" t="s">
        <v>3</v>
      </c>
      <c r="N129" s="182" t="s">
        <v>45</v>
      </c>
      <c r="O129" s="65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AR129" s="17" t="s">
        <v>174</v>
      </c>
      <c r="AT129" s="17" t="s">
        <v>169</v>
      </c>
      <c r="AU129" s="17" t="s">
        <v>84</v>
      </c>
      <c r="AY129" s="17" t="s">
        <v>166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84</v>
      </c>
      <c r="BK129" s="185">
        <f>ROUND(I129*H129,2)</f>
        <v>0</v>
      </c>
      <c r="BL129" s="17" t="s">
        <v>174</v>
      </c>
      <c r="BM129" s="17" t="s">
        <v>228</v>
      </c>
    </row>
    <row r="130" s="12" customFormat="1">
      <c r="B130" s="186"/>
      <c r="D130" s="187" t="s">
        <v>176</v>
      </c>
      <c r="E130" s="188" t="s">
        <v>3</v>
      </c>
      <c r="F130" s="189" t="s">
        <v>229</v>
      </c>
      <c r="H130" s="190">
        <v>993.47299999999996</v>
      </c>
      <c r="I130" s="191"/>
      <c r="L130" s="186"/>
      <c r="M130" s="192"/>
      <c r="N130" s="193"/>
      <c r="O130" s="193"/>
      <c r="P130" s="193"/>
      <c r="Q130" s="193"/>
      <c r="R130" s="193"/>
      <c r="S130" s="193"/>
      <c r="T130" s="194"/>
      <c r="AT130" s="188" t="s">
        <v>176</v>
      </c>
      <c r="AU130" s="188" t="s">
        <v>84</v>
      </c>
      <c r="AV130" s="12" t="s">
        <v>84</v>
      </c>
      <c r="AW130" s="12" t="s">
        <v>35</v>
      </c>
      <c r="AX130" s="12" t="s">
        <v>80</v>
      </c>
      <c r="AY130" s="188" t="s">
        <v>166</v>
      </c>
    </row>
    <row r="131" s="1" customFormat="1" ht="22.5" customHeight="1">
      <c r="B131" s="173"/>
      <c r="C131" s="174" t="s">
        <v>230</v>
      </c>
      <c r="D131" s="174" t="s">
        <v>169</v>
      </c>
      <c r="E131" s="175" t="s">
        <v>231</v>
      </c>
      <c r="F131" s="176" t="s">
        <v>232</v>
      </c>
      <c r="G131" s="177" t="s">
        <v>172</v>
      </c>
      <c r="H131" s="178">
        <v>29804.189999999999</v>
      </c>
      <c r="I131" s="179"/>
      <c r="J131" s="180">
        <f>ROUND(I131*H131,2)</f>
        <v>0</v>
      </c>
      <c r="K131" s="176" t="s">
        <v>173</v>
      </c>
      <c r="L131" s="35"/>
      <c r="M131" s="181" t="s">
        <v>3</v>
      </c>
      <c r="N131" s="182" t="s">
        <v>45</v>
      </c>
      <c r="O131" s="65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AR131" s="17" t="s">
        <v>174</v>
      </c>
      <c r="AT131" s="17" t="s">
        <v>169</v>
      </c>
      <c r="AU131" s="17" t="s">
        <v>84</v>
      </c>
      <c r="AY131" s="17" t="s">
        <v>166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7" t="s">
        <v>84</v>
      </c>
      <c r="BK131" s="185">
        <f>ROUND(I131*H131,2)</f>
        <v>0</v>
      </c>
      <c r="BL131" s="17" t="s">
        <v>174</v>
      </c>
      <c r="BM131" s="17" t="s">
        <v>233</v>
      </c>
    </row>
    <row r="132" s="12" customFormat="1">
      <c r="B132" s="186"/>
      <c r="D132" s="187" t="s">
        <v>176</v>
      </c>
      <c r="E132" s="188" t="s">
        <v>3</v>
      </c>
      <c r="F132" s="189" t="s">
        <v>234</v>
      </c>
      <c r="H132" s="190">
        <v>29804.189999999999</v>
      </c>
      <c r="I132" s="191"/>
      <c r="L132" s="186"/>
      <c r="M132" s="192"/>
      <c r="N132" s="193"/>
      <c r="O132" s="193"/>
      <c r="P132" s="193"/>
      <c r="Q132" s="193"/>
      <c r="R132" s="193"/>
      <c r="S132" s="193"/>
      <c r="T132" s="194"/>
      <c r="AT132" s="188" t="s">
        <v>176</v>
      </c>
      <c r="AU132" s="188" t="s">
        <v>84</v>
      </c>
      <c r="AV132" s="12" t="s">
        <v>84</v>
      </c>
      <c r="AW132" s="12" t="s">
        <v>35</v>
      </c>
      <c r="AX132" s="12" t="s">
        <v>80</v>
      </c>
      <c r="AY132" s="188" t="s">
        <v>166</v>
      </c>
    </row>
    <row r="133" s="1" customFormat="1" ht="22.5" customHeight="1">
      <c r="B133" s="173"/>
      <c r="C133" s="174" t="s">
        <v>235</v>
      </c>
      <c r="D133" s="174" t="s">
        <v>169</v>
      </c>
      <c r="E133" s="175" t="s">
        <v>236</v>
      </c>
      <c r="F133" s="176" t="s">
        <v>237</v>
      </c>
      <c r="G133" s="177" t="s">
        <v>172</v>
      </c>
      <c r="H133" s="178">
        <v>993.47299999999996</v>
      </c>
      <c r="I133" s="179"/>
      <c r="J133" s="180">
        <f>ROUND(I133*H133,2)</f>
        <v>0</v>
      </c>
      <c r="K133" s="176" t="s">
        <v>173</v>
      </c>
      <c r="L133" s="35"/>
      <c r="M133" s="181" t="s">
        <v>3</v>
      </c>
      <c r="N133" s="182" t="s">
        <v>45</v>
      </c>
      <c r="O133" s="65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AR133" s="17" t="s">
        <v>174</v>
      </c>
      <c r="AT133" s="17" t="s">
        <v>169</v>
      </c>
      <c r="AU133" s="17" t="s">
        <v>84</v>
      </c>
      <c r="AY133" s="17" t="s">
        <v>166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84</v>
      </c>
      <c r="BK133" s="185">
        <f>ROUND(I133*H133,2)</f>
        <v>0</v>
      </c>
      <c r="BL133" s="17" t="s">
        <v>174</v>
      </c>
      <c r="BM133" s="17" t="s">
        <v>238</v>
      </c>
    </row>
    <row r="134" s="1" customFormat="1" ht="16.5" customHeight="1">
      <c r="B134" s="173"/>
      <c r="C134" s="174" t="s">
        <v>239</v>
      </c>
      <c r="D134" s="174" t="s">
        <v>169</v>
      </c>
      <c r="E134" s="175" t="s">
        <v>240</v>
      </c>
      <c r="F134" s="176" t="s">
        <v>241</v>
      </c>
      <c r="G134" s="177" t="s">
        <v>172</v>
      </c>
      <c r="H134" s="178">
        <v>1703.5999999999999</v>
      </c>
      <c r="I134" s="179"/>
      <c r="J134" s="180">
        <f>ROUND(I134*H134,2)</f>
        <v>0</v>
      </c>
      <c r="K134" s="176" t="s">
        <v>173</v>
      </c>
      <c r="L134" s="35"/>
      <c r="M134" s="181" t="s">
        <v>3</v>
      </c>
      <c r="N134" s="182" t="s">
        <v>45</v>
      </c>
      <c r="O134" s="65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AR134" s="17" t="s">
        <v>174</v>
      </c>
      <c r="AT134" s="17" t="s">
        <v>169</v>
      </c>
      <c r="AU134" s="17" t="s">
        <v>84</v>
      </c>
      <c r="AY134" s="17" t="s">
        <v>166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84</v>
      </c>
      <c r="BK134" s="185">
        <f>ROUND(I134*H134,2)</f>
        <v>0</v>
      </c>
      <c r="BL134" s="17" t="s">
        <v>174</v>
      </c>
      <c r="BM134" s="17" t="s">
        <v>242</v>
      </c>
    </row>
    <row r="135" s="12" customFormat="1">
      <c r="B135" s="186"/>
      <c r="D135" s="187" t="s">
        <v>176</v>
      </c>
      <c r="E135" s="188" t="s">
        <v>3</v>
      </c>
      <c r="F135" s="189" t="s">
        <v>243</v>
      </c>
      <c r="H135" s="190">
        <v>254.59999999999999</v>
      </c>
      <c r="I135" s="191"/>
      <c r="L135" s="186"/>
      <c r="M135" s="192"/>
      <c r="N135" s="193"/>
      <c r="O135" s="193"/>
      <c r="P135" s="193"/>
      <c r="Q135" s="193"/>
      <c r="R135" s="193"/>
      <c r="S135" s="193"/>
      <c r="T135" s="194"/>
      <c r="AT135" s="188" t="s">
        <v>176</v>
      </c>
      <c r="AU135" s="188" t="s">
        <v>84</v>
      </c>
      <c r="AV135" s="12" t="s">
        <v>84</v>
      </c>
      <c r="AW135" s="12" t="s">
        <v>35</v>
      </c>
      <c r="AX135" s="12" t="s">
        <v>73</v>
      </c>
      <c r="AY135" s="188" t="s">
        <v>166</v>
      </c>
    </row>
    <row r="136" s="12" customFormat="1">
      <c r="B136" s="186"/>
      <c r="D136" s="187" t="s">
        <v>176</v>
      </c>
      <c r="E136" s="188" t="s">
        <v>3</v>
      </c>
      <c r="F136" s="189" t="s">
        <v>244</v>
      </c>
      <c r="H136" s="190">
        <v>201.59999999999999</v>
      </c>
      <c r="I136" s="191"/>
      <c r="L136" s="186"/>
      <c r="M136" s="192"/>
      <c r="N136" s="193"/>
      <c r="O136" s="193"/>
      <c r="P136" s="193"/>
      <c r="Q136" s="193"/>
      <c r="R136" s="193"/>
      <c r="S136" s="193"/>
      <c r="T136" s="194"/>
      <c r="AT136" s="188" t="s">
        <v>176</v>
      </c>
      <c r="AU136" s="188" t="s">
        <v>84</v>
      </c>
      <c r="AV136" s="12" t="s">
        <v>84</v>
      </c>
      <c r="AW136" s="12" t="s">
        <v>35</v>
      </c>
      <c r="AX136" s="12" t="s">
        <v>73</v>
      </c>
      <c r="AY136" s="188" t="s">
        <v>166</v>
      </c>
    </row>
    <row r="137" s="12" customFormat="1">
      <c r="B137" s="186"/>
      <c r="D137" s="187" t="s">
        <v>176</v>
      </c>
      <c r="E137" s="188" t="s">
        <v>3</v>
      </c>
      <c r="F137" s="189" t="s">
        <v>245</v>
      </c>
      <c r="H137" s="190">
        <v>674</v>
      </c>
      <c r="I137" s="191"/>
      <c r="L137" s="186"/>
      <c r="M137" s="192"/>
      <c r="N137" s="193"/>
      <c r="O137" s="193"/>
      <c r="P137" s="193"/>
      <c r="Q137" s="193"/>
      <c r="R137" s="193"/>
      <c r="S137" s="193"/>
      <c r="T137" s="194"/>
      <c r="AT137" s="188" t="s">
        <v>176</v>
      </c>
      <c r="AU137" s="188" t="s">
        <v>84</v>
      </c>
      <c r="AV137" s="12" t="s">
        <v>84</v>
      </c>
      <c r="AW137" s="12" t="s">
        <v>35</v>
      </c>
      <c r="AX137" s="12" t="s">
        <v>73</v>
      </c>
      <c r="AY137" s="188" t="s">
        <v>166</v>
      </c>
    </row>
    <row r="138" s="12" customFormat="1">
      <c r="B138" s="186"/>
      <c r="D138" s="187" t="s">
        <v>176</v>
      </c>
      <c r="E138" s="188" t="s">
        <v>3</v>
      </c>
      <c r="F138" s="189" t="s">
        <v>246</v>
      </c>
      <c r="H138" s="190">
        <v>258.19999999999999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88" t="s">
        <v>176</v>
      </c>
      <c r="AU138" s="188" t="s">
        <v>84</v>
      </c>
      <c r="AV138" s="12" t="s">
        <v>84</v>
      </c>
      <c r="AW138" s="12" t="s">
        <v>35</v>
      </c>
      <c r="AX138" s="12" t="s">
        <v>73</v>
      </c>
      <c r="AY138" s="188" t="s">
        <v>166</v>
      </c>
    </row>
    <row r="139" s="12" customFormat="1">
      <c r="B139" s="186"/>
      <c r="D139" s="187" t="s">
        <v>176</v>
      </c>
      <c r="E139" s="188" t="s">
        <v>3</v>
      </c>
      <c r="F139" s="189" t="s">
        <v>247</v>
      </c>
      <c r="H139" s="190">
        <v>315.19999999999999</v>
      </c>
      <c r="I139" s="191"/>
      <c r="L139" s="186"/>
      <c r="M139" s="192"/>
      <c r="N139" s="193"/>
      <c r="O139" s="193"/>
      <c r="P139" s="193"/>
      <c r="Q139" s="193"/>
      <c r="R139" s="193"/>
      <c r="S139" s="193"/>
      <c r="T139" s="194"/>
      <c r="AT139" s="188" t="s">
        <v>176</v>
      </c>
      <c r="AU139" s="188" t="s">
        <v>84</v>
      </c>
      <c r="AV139" s="12" t="s">
        <v>84</v>
      </c>
      <c r="AW139" s="12" t="s">
        <v>35</v>
      </c>
      <c r="AX139" s="12" t="s">
        <v>73</v>
      </c>
      <c r="AY139" s="188" t="s">
        <v>166</v>
      </c>
    </row>
    <row r="140" s="13" customFormat="1">
      <c r="B140" s="195"/>
      <c r="D140" s="187" t="s">
        <v>176</v>
      </c>
      <c r="E140" s="196" t="s">
        <v>3</v>
      </c>
      <c r="F140" s="197" t="s">
        <v>188</v>
      </c>
      <c r="H140" s="198">
        <v>1703.5999999999999</v>
      </c>
      <c r="I140" s="199"/>
      <c r="L140" s="195"/>
      <c r="M140" s="200"/>
      <c r="N140" s="201"/>
      <c r="O140" s="201"/>
      <c r="P140" s="201"/>
      <c r="Q140" s="201"/>
      <c r="R140" s="201"/>
      <c r="S140" s="201"/>
      <c r="T140" s="202"/>
      <c r="AT140" s="196" t="s">
        <v>176</v>
      </c>
      <c r="AU140" s="196" t="s">
        <v>84</v>
      </c>
      <c r="AV140" s="13" t="s">
        <v>174</v>
      </c>
      <c r="AW140" s="13" t="s">
        <v>35</v>
      </c>
      <c r="AX140" s="13" t="s">
        <v>80</v>
      </c>
      <c r="AY140" s="196" t="s">
        <v>166</v>
      </c>
    </row>
    <row r="141" s="1" customFormat="1" ht="16.5" customHeight="1">
      <c r="B141" s="173"/>
      <c r="C141" s="174" t="s">
        <v>248</v>
      </c>
      <c r="D141" s="174" t="s">
        <v>169</v>
      </c>
      <c r="E141" s="175" t="s">
        <v>249</v>
      </c>
      <c r="F141" s="176" t="s">
        <v>250</v>
      </c>
      <c r="G141" s="177" t="s">
        <v>172</v>
      </c>
      <c r="H141" s="178">
        <v>12.1</v>
      </c>
      <c r="I141" s="179"/>
      <c r="J141" s="180">
        <f>ROUND(I141*H141,2)</f>
        <v>0</v>
      </c>
      <c r="K141" s="176" t="s">
        <v>173</v>
      </c>
      <c r="L141" s="35"/>
      <c r="M141" s="181" t="s">
        <v>3</v>
      </c>
      <c r="N141" s="182" t="s">
        <v>45</v>
      </c>
      <c r="O141" s="65"/>
      <c r="P141" s="183">
        <f>O141*H141</f>
        <v>0</v>
      </c>
      <c r="Q141" s="183">
        <v>0</v>
      </c>
      <c r="R141" s="183">
        <f>Q141*H141</f>
        <v>0</v>
      </c>
      <c r="S141" s="183">
        <v>0.082000000000000003</v>
      </c>
      <c r="T141" s="184">
        <f>S141*H141</f>
        <v>0.99219999999999997</v>
      </c>
      <c r="AR141" s="17" t="s">
        <v>174</v>
      </c>
      <c r="AT141" s="17" t="s">
        <v>169</v>
      </c>
      <c r="AU141" s="17" t="s">
        <v>84</v>
      </c>
      <c r="AY141" s="17" t="s">
        <v>166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84</v>
      </c>
      <c r="BK141" s="185">
        <f>ROUND(I141*H141,2)</f>
        <v>0</v>
      </c>
      <c r="BL141" s="17" t="s">
        <v>174</v>
      </c>
      <c r="BM141" s="17" t="s">
        <v>251</v>
      </c>
    </row>
    <row r="142" s="12" customFormat="1">
      <c r="B142" s="186"/>
      <c r="D142" s="187" t="s">
        <v>176</v>
      </c>
      <c r="E142" s="188" t="s">
        <v>3</v>
      </c>
      <c r="F142" s="189" t="s">
        <v>252</v>
      </c>
      <c r="H142" s="190">
        <v>12.1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88" t="s">
        <v>176</v>
      </c>
      <c r="AU142" s="188" t="s">
        <v>84</v>
      </c>
      <c r="AV142" s="12" t="s">
        <v>84</v>
      </c>
      <c r="AW142" s="12" t="s">
        <v>35</v>
      </c>
      <c r="AX142" s="12" t="s">
        <v>80</v>
      </c>
      <c r="AY142" s="188" t="s">
        <v>166</v>
      </c>
    </row>
    <row r="143" s="1" customFormat="1" ht="16.5" customHeight="1">
      <c r="B143" s="173"/>
      <c r="C143" s="174" t="s">
        <v>9</v>
      </c>
      <c r="D143" s="174" t="s">
        <v>169</v>
      </c>
      <c r="E143" s="175" t="s">
        <v>253</v>
      </c>
      <c r="F143" s="176" t="s">
        <v>254</v>
      </c>
      <c r="G143" s="177" t="s">
        <v>255</v>
      </c>
      <c r="H143" s="178">
        <v>2.0880000000000001</v>
      </c>
      <c r="I143" s="179"/>
      <c r="J143" s="180">
        <f>ROUND(I143*H143,2)</f>
        <v>0</v>
      </c>
      <c r="K143" s="176" t="s">
        <v>173</v>
      </c>
      <c r="L143" s="35"/>
      <c r="M143" s="181" t="s">
        <v>3</v>
      </c>
      <c r="N143" s="182" t="s">
        <v>45</v>
      </c>
      <c r="O143" s="65"/>
      <c r="P143" s="183">
        <f>O143*H143</f>
        <v>0</v>
      </c>
      <c r="Q143" s="183">
        <v>0</v>
      </c>
      <c r="R143" s="183">
        <f>Q143*H143</f>
        <v>0</v>
      </c>
      <c r="S143" s="183">
        <v>2.2000000000000002</v>
      </c>
      <c r="T143" s="184">
        <f>S143*H143</f>
        <v>4.5936000000000003</v>
      </c>
      <c r="AR143" s="17" t="s">
        <v>174</v>
      </c>
      <c r="AT143" s="17" t="s">
        <v>169</v>
      </c>
      <c r="AU143" s="17" t="s">
        <v>84</v>
      </c>
      <c r="AY143" s="17" t="s">
        <v>166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84</v>
      </c>
      <c r="BK143" s="185">
        <f>ROUND(I143*H143,2)</f>
        <v>0</v>
      </c>
      <c r="BL143" s="17" t="s">
        <v>174</v>
      </c>
      <c r="BM143" s="17" t="s">
        <v>256</v>
      </c>
    </row>
    <row r="144" s="12" customFormat="1">
      <c r="B144" s="186"/>
      <c r="D144" s="187" t="s">
        <v>176</v>
      </c>
      <c r="E144" s="188" t="s">
        <v>3</v>
      </c>
      <c r="F144" s="189" t="s">
        <v>257</v>
      </c>
      <c r="H144" s="190">
        <v>2.0880000000000001</v>
      </c>
      <c r="I144" s="191"/>
      <c r="L144" s="186"/>
      <c r="M144" s="192"/>
      <c r="N144" s="193"/>
      <c r="O144" s="193"/>
      <c r="P144" s="193"/>
      <c r="Q144" s="193"/>
      <c r="R144" s="193"/>
      <c r="S144" s="193"/>
      <c r="T144" s="194"/>
      <c r="AT144" s="188" t="s">
        <v>176</v>
      </c>
      <c r="AU144" s="188" t="s">
        <v>84</v>
      </c>
      <c r="AV144" s="12" t="s">
        <v>84</v>
      </c>
      <c r="AW144" s="12" t="s">
        <v>35</v>
      </c>
      <c r="AX144" s="12" t="s">
        <v>80</v>
      </c>
      <c r="AY144" s="188" t="s">
        <v>166</v>
      </c>
    </row>
    <row r="145" s="1" customFormat="1" ht="22.5" customHeight="1">
      <c r="B145" s="173"/>
      <c r="C145" s="174" t="s">
        <v>184</v>
      </c>
      <c r="D145" s="174" t="s">
        <v>169</v>
      </c>
      <c r="E145" s="175" t="s">
        <v>258</v>
      </c>
      <c r="F145" s="176" t="s">
        <v>259</v>
      </c>
      <c r="G145" s="177" t="s">
        <v>172</v>
      </c>
      <c r="H145" s="178">
        <v>32.119999999999997</v>
      </c>
      <c r="I145" s="179"/>
      <c r="J145" s="180">
        <f>ROUND(I145*H145,2)</f>
        <v>0</v>
      </c>
      <c r="K145" s="176" t="s">
        <v>173</v>
      </c>
      <c r="L145" s="35"/>
      <c r="M145" s="181" t="s">
        <v>3</v>
      </c>
      <c r="N145" s="182" t="s">
        <v>45</v>
      </c>
      <c r="O145" s="65"/>
      <c r="P145" s="183">
        <f>O145*H145</f>
        <v>0</v>
      </c>
      <c r="Q145" s="183">
        <v>0</v>
      </c>
      <c r="R145" s="183">
        <f>Q145*H145</f>
        <v>0</v>
      </c>
      <c r="S145" s="183">
        <v>0.035000000000000003</v>
      </c>
      <c r="T145" s="184">
        <f>S145*H145</f>
        <v>1.1242000000000001</v>
      </c>
      <c r="AR145" s="17" t="s">
        <v>174</v>
      </c>
      <c r="AT145" s="17" t="s">
        <v>169</v>
      </c>
      <c r="AU145" s="17" t="s">
        <v>84</v>
      </c>
      <c r="AY145" s="17" t="s">
        <v>166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84</v>
      </c>
      <c r="BK145" s="185">
        <f>ROUND(I145*H145,2)</f>
        <v>0</v>
      </c>
      <c r="BL145" s="17" t="s">
        <v>174</v>
      </c>
      <c r="BM145" s="17" t="s">
        <v>260</v>
      </c>
    </row>
    <row r="146" s="1" customFormat="1" ht="16.5" customHeight="1">
      <c r="B146" s="173"/>
      <c r="C146" s="174" t="s">
        <v>261</v>
      </c>
      <c r="D146" s="174" t="s">
        <v>169</v>
      </c>
      <c r="E146" s="175" t="s">
        <v>262</v>
      </c>
      <c r="F146" s="176" t="s">
        <v>263</v>
      </c>
      <c r="G146" s="177" t="s">
        <v>172</v>
      </c>
      <c r="H146" s="178">
        <v>119.21299999999999</v>
      </c>
      <c r="I146" s="179"/>
      <c r="J146" s="180">
        <f>ROUND(I146*H146,2)</f>
        <v>0</v>
      </c>
      <c r="K146" s="176" t="s">
        <v>173</v>
      </c>
      <c r="L146" s="35"/>
      <c r="M146" s="181" t="s">
        <v>3</v>
      </c>
      <c r="N146" s="182" t="s">
        <v>45</v>
      </c>
      <c r="O146" s="65"/>
      <c r="P146" s="183">
        <f>O146*H146</f>
        <v>0</v>
      </c>
      <c r="Q146" s="183">
        <v>0</v>
      </c>
      <c r="R146" s="183">
        <f>Q146*H146</f>
        <v>0</v>
      </c>
      <c r="S146" s="183">
        <v>0.012999999999999999</v>
      </c>
      <c r="T146" s="184">
        <f>S146*H146</f>
        <v>1.549769</v>
      </c>
      <c r="AR146" s="17" t="s">
        <v>174</v>
      </c>
      <c r="AT146" s="17" t="s">
        <v>169</v>
      </c>
      <c r="AU146" s="17" t="s">
        <v>84</v>
      </c>
      <c r="AY146" s="17" t="s">
        <v>166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84</v>
      </c>
      <c r="BK146" s="185">
        <f>ROUND(I146*H146,2)</f>
        <v>0</v>
      </c>
      <c r="BL146" s="17" t="s">
        <v>174</v>
      </c>
      <c r="BM146" s="17" t="s">
        <v>264</v>
      </c>
    </row>
    <row r="147" s="12" customFormat="1">
      <c r="B147" s="186"/>
      <c r="D147" s="187" t="s">
        <v>176</v>
      </c>
      <c r="E147" s="188" t="s">
        <v>3</v>
      </c>
      <c r="F147" s="189" t="s">
        <v>265</v>
      </c>
      <c r="H147" s="190">
        <v>119.21299999999999</v>
      </c>
      <c r="I147" s="191"/>
      <c r="L147" s="186"/>
      <c r="M147" s="192"/>
      <c r="N147" s="193"/>
      <c r="O147" s="193"/>
      <c r="P147" s="193"/>
      <c r="Q147" s="193"/>
      <c r="R147" s="193"/>
      <c r="S147" s="193"/>
      <c r="T147" s="194"/>
      <c r="AT147" s="188" t="s">
        <v>176</v>
      </c>
      <c r="AU147" s="188" t="s">
        <v>84</v>
      </c>
      <c r="AV147" s="12" t="s">
        <v>84</v>
      </c>
      <c r="AW147" s="12" t="s">
        <v>35</v>
      </c>
      <c r="AX147" s="12" t="s">
        <v>80</v>
      </c>
      <c r="AY147" s="188" t="s">
        <v>166</v>
      </c>
    </row>
    <row r="148" s="1" customFormat="1" ht="16.5" customHeight="1">
      <c r="B148" s="173"/>
      <c r="C148" s="174" t="s">
        <v>8</v>
      </c>
      <c r="D148" s="174" t="s">
        <v>169</v>
      </c>
      <c r="E148" s="175" t="s">
        <v>266</v>
      </c>
      <c r="F148" s="176" t="s">
        <v>267</v>
      </c>
      <c r="G148" s="177" t="s">
        <v>172</v>
      </c>
      <c r="H148" s="178">
        <v>1.97</v>
      </c>
      <c r="I148" s="179"/>
      <c r="J148" s="180">
        <f>ROUND(I148*H148,2)</f>
        <v>0</v>
      </c>
      <c r="K148" s="176" t="s">
        <v>173</v>
      </c>
      <c r="L148" s="35"/>
      <c r="M148" s="181" t="s">
        <v>3</v>
      </c>
      <c r="N148" s="182" t="s">
        <v>45</v>
      </c>
      <c r="O148" s="65"/>
      <c r="P148" s="183">
        <f>O148*H148</f>
        <v>0</v>
      </c>
      <c r="Q148" s="183">
        <v>0</v>
      </c>
      <c r="R148" s="183">
        <f>Q148*H148</f>
        <v>0</v>
      </c>
      <c r="S148" s="183">
        <v>0.075999999999999998</v>
      </c>
      <c r="T148" s="184">
        <f>S148*H148</f>
        <v>0.14971999999999999</v>
      </c>
      <c r="AR148" s="17" t="s">
        <v>174</v>
      </c>
      <c r="AT148" s="17" t="s">
        <v>169</v>
      </c>
      <c r="AU148" s="17" t="s">
        <v>84</v>
      </c>
      <c r="AY148" s="17" t="s">
        <v>166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84</v>
      </c>
      <c r="BK148" s="185">
        <f>ROUND(I148*H148,2)</f>
        <v>0</v>
      </c>
      <c r="BL148" s="17" t="s">
        <v>174</v>
      </c>
      <c r="BM148" s="17" t="s">
        <v>268</v>
      </c>
    </row>
    <row r="149" s="1" customFormat="1" ht="16.5" customHeight="1">
      <c r="B149" s="173"/>
      <c r="C149" s="174" t="s">
        <v>269</v>
      </c>
      <c r="D149" s="174" t="s">
        <v>169</v>
      </c>
      <c r="E149" s="175" t="s">
        <v>270</v>
      </c>
      <c r="F149" s="176" t="s">
        <v>271</v>
      </c>
      <c r="G149" s="177" t="s">
        <v>172</v>
      </c>
      <c r="H149" s="178">
        <v>7.125</v>
      </c>
      <c r="I149" s="179"/>
      <c r="J149" s="180">
        <f>ROUND(I149*H149,2)</f>
        <v>0</v>
      </c>
      <c r="K149" s="176" t="s">
        <v>173</v>
      </c>
      <c r="L149" s="35"/>
      <c r="M149" s="181" t="s">
        <v>3</v>
      </c>
      <c r="N149" s="182" t="s">
        <v>45</v>
      </c>
      <c r="O149" s="65"/>
      <c r="P149" s="183">
        <f>O149*H149</f>
        <v>0</v>
      </c>
      <c r="Q149" s="183">
        <v>0</v>
      </c>
      <c r="R149" s="183">
        <f>Q149*H149</f>
        <v>0</v>
      </c>
      <c r="S149" s="183">
        <v>0.072999999999999995</v>
      </c>
      <c r="T149" s="184">
        <f>S149*H149</f>
        <v>0.52012499999999995</v>
      </c>
      <c r="AR149" s="17" t="s">
        <v>174</v>
      </c>
      <c r="AT149" s="17" t="s">
        <v>169</v>
      </c>
      <c r="AU149" s="17" t="s">
        <v>84</v>
      </c>
      <c r="AY149" s="17" t="s">
        <v>166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84</v>
      </c>
      <c r="BK149" s="185">
        <f>ROUND(I149*H149,2)</f>
        <v>0</v>
      </c>
      <c r="BL149" s="17" t="s">
        <v>174</v>
      </c>
      <c r="BM149" s="17" t="s">
        <v>272</v>
      </c>
    </row>
    <row r="150" s="12" customFormat="1">
      <c r="B150" s="186"/>
      <c r="D150" s="187" t="s">
        <v>176</v>
      </c>
      <c r="E150" s="188" t="s">
        <v>3</v>
      </c>
      <c r="F150" s="189" t="s">
        <v>273</v>
      </c>
      <c r="H150" s="190">
        <v>7.125</v>
      </c>
      <c r="I150" s="191"/>
      <c r="L150" s="186"/>
      <c r="M150" s="192"/>
      <c r="N150" s="193"/>
      <c r="O150" s="193"/>
      <c r="P150" s="193"/>
      <c r="Q150" s="193"/>
      <c r="R150" s="193"/>
      <c r="S150" s="193"/>
      <c r="T150" s="194"/>
      <c r="AT150" s="188" t="s">
        <v>176</v>
      </c>
      <c r="AU150" s="188" t="s">
        <v>84</v>
      </c>
      <c r="AV150" s="12" t="s">
        <v>84</v>
      </c>
      <c r="AW150" s="12" t="s">
        <v>35</v>
      </c>
      <c r="AX150" s="12" t="s">
        <v>80</v>
      </c>
      <c r="AY150" s="188" t="s">
        <v>166</v>
      </c>
    </row>
    <row r="151" s="1" customFormat="1" ht="16.5" customHeight="1">
      <c r="B151" s="173"/>
      <c r="C151" s="174" t="s">
        <v>274</v>
      </c>
      <c r="D151" s="174" t="s">
        <v>169</v>
      </c>
      <c r="E151" s="175" t="s">
        <v>275</v>
      </c>
      <c r="F151" s="176" t="s">
        <v>276</v>
      </c>
      <c r="G151" s="177" t="s">
        <v>172</v>
      </c>
      <c r="H151" s="178">
        <v>73.260000000000005</v>
      </c>
      <c r="I151" s="179"/>
      <c r="J151" s="180">
        <f>ROUND(I151*H151,2)</f>
        <v>0</v>
      </c>
      <c r="K151" s="176" t="s">
        <v>173</v>
      </c>
      <c r="L151" s="35"/>
      <c r="M151" s="181" t="s">
        <v>3</v>
      </c>
      <c r="N151" s="182" t="s">
        <v>45</v>
      </c>
      <c r="O151" s="65"/>
      <c r="P151" s="183">
        <f>O151*H151</f>
        <v>0</v>
      </c>
      <c r="Q151" s="183">
        <v>0</v>
      </c>
      <c r="R151" s="183">
        <f>Q151*H151</f>
        <v>0</v>
      </c>
      <c r="S151" s="183">
        <v>0.058999999999999997</v>
      </c>
      <c r="T151" s="184">
        <f>S151*H151</f>
        <v>4.3223400000000005</v>
      </c>
      <c r="AR151" s="17" t="s">
        <v>174</v>
      </c>
      <c r="AT151" s="17" t="s">
        <v>169</v>
      </c>
      <c r="AU151" s="17" t="s">
        <v>84</v>
      </c>
      <c r="AY151" s="17" t="s">
        <v>166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7" t="s">
        <v>84</v>
      </c>
      <c r="BK151" s="185">
        <f>ROUND(I151*H151,2)</f>
        <v>0</v>
      </c>
      <c r="BL151" s="17" t="s">
        <v>174</v>
      </c>
      <c r="BM151" s="17" t="s">
        <v>277</v>
      </c>
    </row>
    <row r="152" s="12" customFormat="1">
      <c r="B152" s="186"/>
      <c r="D152" s="187" t="s">
        <v>176</v>
      </c>
      <c r="E152" s="188" t="s">
        <v>3</v>
      </c>
      <c r="F152" s="189" t="s">
        <v>278</v>
      </c>
      <c r="H152" s="190">
        <v>73.260000000000005</v>
      </c>
      <c r="I152" s="191"/>
      <c r="L152" s="186"/>
      <c r="M152" s="192"/>
      <c r="N152" s="193"/>
      <c r="O152" s="193"/>
      <c r="P152" s="193"/>
      <c r="Q152" s="193"/>
      <c r="R152" s="193"/>
      <c r="S152" s="193"/>
      <c r="T152" s="194"/>
      <c r="AT152" s="188" t="s">
        <v>176</v>
      </c>
      <c r="AU152" s="188" t="s">
        <v>84</v>
      </c>
      <c r="AV152" s="12" t="s">
        <v>84</v>
      </c>
      <c r="AW152" s="12" t="s">
        <v>35</v>
      </c>
      <c r="AX152" s="12" t="s">
        <v>80</v>
      </c>
      <c r="AY152" s="188" t="s">
        <v>166</v>
      </c>
    </row>
    <row r="153" s="1" customFormat="1" ht="16.5" customHeight="1">
      <c r="B153" s="173"/>
      <c r="C153" s="174" t="s">
        <v>279</v>
      </c>
      <c r="D153" s="174" t="s">
        <v>169</v>
      </c>
      <c r="E153" s="175" t="s">
        <v>280</v>
      </c>
      <c r="F153" s="176" t="s">
        <v>281</v>
      </c>
      <c r="G153" s="177" t="s">
        <v>172</v>
      </c>
      <c r="H153" s="178">
        <v>173.18000000000001</v>
      </c>
      <c r="I153" s="179"/>
      <c r="J153" s="180">
        <f>ROUND(I153*H153,2)</f>
        <v>0</v>
      </c>
      <c r="K153" s="176" t="s">
        <v>173</v>
      </c>
      <c r="L153" s="35"/>
      <c r="M153" s="181" t="s">
        <v>3</v>
      </c>
      <c r="N153" s="182" t="s">
        <v>45</v>
      </c>
      <c r="O153" s="65"/>
      <c r="P153" s="183">
        <f>O153*H153</f>
        <v>0</v>
      </c>
      <c r="Q153" s="183">
        <v>0</v>
      </c>
      <c r="R153" s="183">
        <f>Q153*H153</f>
        <v>0</v>
      </c>
      <c r="S153" s="183">
        <v>0.050999999999999997</v>
      </c>
      <c r="T153" s="184">
        <f>S153*H153</f>
        <v>8.8321799999999993</v>
      </c>
      <c r="AR153" s="17" t="s">
        <v>174</v>
      </c>
      <c r="AT153" s="17" t="s">
        <v>169</v>
      </c>
      <c r="AU153" s="17" t="s">
        <v>84</v>
      </c>
      <c r="AY153" s="17" t="s">
        <v>166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7" t="s">
        <v>84</v>
      </c>
      <c r="BK153" s="185">
        <f>ROUND(I153*H153,2)</f>
        <v>0</v>
      </c>
      <c r="BL153" s="17" t="s">
        <v>174</v>
      </c>
      <c r="BM153" s="17" t="s">
        <v>282</v>
      </c>
    </row>
    <row r="154" s="12" customFormat="1">
      <c r="B154" s="186"/>
      <c r="D154" s="187" t="s">
        <v>176</v>
      </c>
      <c r="E154" s="188" t="s">
        <v>3</v>
      </c>
      <c r="F154" s="189" t="s">
        <v>283</v>
      </c>
      <c r="H154" s="190">
        <v>173.18000000000001</v>
      </c>
      <c r="I154" s="191"/>
      <c r="L154" s="186"/>
      <c r="M154" s="192"/>
      <c r="N154" s="193"/>
      <c r="O154" s="193"/>
      <c r="P154" s="193"/>
      <c r="Q154" s="193"/>
      <c r="R154" s="193"/>
      <c r="S154" s="193"/>
      <c r="T154" s="194"/>
      <c r="AT154" s="188" t="s">
        <v>176</v>
      </c>
      <c r="AU154" s="188" t="s">
        <v>84</v>
      </c>
      <c r="AV154" s="12" t="s">
        <v>84</v>
      </c>
      <c r="AW154" s="12" t="s">
        <v>35</v>
      </c>
      <c r="AX154" s="12" t="s">
        <v>80</v>
      </c>
      <c r="AY154" s="188" t="s">
        <v>166</v>
      </c>
    </row>
    <row r="155" s="1" customFormat="1" ht="16.5" customHeight="1">
      <c r="B155" s="173"/>
      <c r="C155" s="174" t="s">
        <v>284</v>
      </c>
      <c r="D155" s="174" t="s">
        <v>169</v>
      </c>
      <c r="E155" s="175" t="s">
        <v>285</v>
      </c>
      <c r="F155" s="176" t="s">
        <v>286</v>
      </c>
      <c r="G155" s="177" t="s">
        <v>172</v>
      </c>
      <c r="H155" s="178">
        <v>213.953</v>
      </c>
      <c r="I155" s="179"/>
      <c r="J155" s="180">
        <f>ROUND(I155*H155,2)</f>
        <v>0</v>
      </c>
      <c r="K155" s="176" t="s">
        <v>287</v>
      </c>
      <c r="L155" s="35"/>
      <c r="M155" s="181" t="s">
        <v>3</v>
      </c>
      <c r="N155" s="182" t="s">
        <v>45</v>
      </c>
      <c r="O155" s="65"/>
      <c r="P155" s="183">
        <f>O155*H155</f>
        <v>0</v>
      </c>
      <c r="Q155" s="183">
        <v>0</v>
      </c>
      <c r="R155" s="183">
        <f>Q155*H155</f>
        <v>0</v>
      </c>
      <c r="S155" s="183">
        <v>0.063</v>
      </c>
      <c r="T155" s="184">
        <f>S155*H155</f>
        <v>13.479039</v>
      </c>
      <c r="AR155" s="17" t="s">
        <v>174</v>
      </c>
      <c r="AT155" s="17" t="s">
        <v>169</v>
      </c>
      <c r="AU155" s="17" t="s">
        <v>84</v>
      </c>
      <c r="AY155" s="17" t="s">
        <v>166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7" t="s">
        <v>84</v>
      </c>
      <c r="BK155" s="185">
        <f>ROUND(I155*H155,2)</f>
        <v>0</v>
      </c>
      <c r="BL155" s="17" t="s">
        <v>174</v>
      </c>
      <c r="BM155" s="17" t="s">
        <v>288</v>
      </c>
    </row>
    <row r="156" s="12" customFormat="1">
      <c r="B156" s="186"/>
      <c r="D156" s="187" t="s">
        <v>176</v>
      </c>
      <c r="E156" s="188" t="s">
        <v>3</v>
      </c>
      <c r="F156" s="189" t="s">
        <v>289</v>
      </c>
      <c r="H156" s="190">
        <v>71.438000000000002</v>
      </c>
      <c r="I156" s="191"/>
      <c r="L156" s="186"/>
      <c r="M156" s="192"/>
      <c r="N156" s="193"/>
      <c r="O156" s="193"/>
      <c r="P156" s="193"/>
      <c r="Q156" s="193"/>
      <c r="R156" s="193"/>
      <c r="S156" s="193"/>
      <c r="T156" s="194"/>
      <c r="AT156" s="188" t="s">
        <v>176</v>
      </c>
      <c r="AU156" s="188" t="s">
        <v>84</v>
      </c>
      <c r="AV156" s="12" t="s">
        <v>84</v>
      </c>
      <c r="AW156" s="12" t="s">
        <v>35</v>
      </c>
      <c r="AX156" s="12" t="s">
        <v>73</v>
      </c>
      <c r="AY156" s="188" t="s">
        <v>166</v>
      </c>
    </row>
    <row r="157" s="12" customFormat="1">
      <c r="B157" s="186"/>
      <c r="D157" s="187" t="s">
        <v>176</v>
      </c>
      <c r="E157" s="188" t="s">
        <v>3</v>
      </c>
      <c r="F157" s="189" t="s">
        <v>290</v>
      </c>
      <c r="H157" s="190">
        <v>142.51499999999999</v>
      </c>
      <c r="I157" s="191"/>
      <c r="L157" s="186"/>
      <c r="M157" s="192"/>
      <c r="N157" s="193"/>
      <c r="O157" s="193"/>
      <c r="P157" s="193"/>
      <c r="Q157" s="193"/>
      <c r="R157" s="193"/>
      <c r="S157" s="193"/>
      <c r="T157" s="194"/>
      <c r="AT157" s="188" t="s">
        <v>176</v>
      </c>
      <c r="AU157" s="188" t="s">
        <v>84</v>
      </c>
      <c r="AV157" s="12" t="s">
        <v>84</v>
      </c>
      <c r="AW157" s="12" t="s">
        <v>35</v>
      </c>
      <c r="AX157" s="12" t="s">
        <v>73</v>
      </c>
      <c r="AY157" s="188" t="s">
        <v>166</v>
      </c>
    </row>
    <row r="158" s="13" customFormat="1">
      <c r="B158" s="195"/>
      <c r="D158" s="187" t="s">
        <v>176</v>
      </c>
      <c r="E158" s="196" t="s">
        <v>3</v>
      </c>
      <c r="F158" s="197" t="s">
        <v>188</v>
      </c>
      <c r="H158" s="198">
        <v>213.953</v>
      </c>
      <c r="I158" s="199"/>
      <c r="L158" s="195"/>
      <c r="M158" s="200"/>
      <c r="N158" s="201"/>
      <c r="O158" s="201"/>
      <c r="P158" s="201"/>
      <c r="Q158" s="201"/>
      <c r="R158" s="201"/>
      <c r="S158" s="201"/>
      <c r="T158" s="202"/>
      <c r="AT158" s="196" t="s">
        <v>176</v>
      </c>
      <c r="AU158" s="196" t="s">
        <v>84</v>
      </c>
      <c r="AV158" s="13" t="s">
        <v>174</v>
      </c>
      <c r="AW158" s="13" t="s">
        <v>35</v>
      </c>
      <c r="AX158" s="13" t="s">
        <v>80</v>
      </c>
      <c r="AY158" s="196" t="s">
        <v>166</v>
      </c>
    </row>
    <row r="159" s="11" customFormat="1" ht="22.8" customHeight="1">
      <c r="B159" s="160"/>
      <c r="D159" s="161" t="s">
        <v>72</v>
      </c>
      <c r="E159" s="171" t="s">
        <v>291</v>
      </c>
      <c r="F159" s="171" t="s">
        <v>292</v>
      </c>
      <c r="I159" s="163"/>
      <c r="J159" s="172">
        <f>BK159</f>
        <v>0</v>
      </c>
      <c r="L159" s="160"/>
      <c r="M159" s="165"/>
      <c r="N159" s="166"/>
      <c r="O159" s="166"/>
      <c r="P159" s="167">
        <f>SUM(P160:P166)</f>
        <v>0</v>
      </c>
      <c r="Q159" s="166"/>
      <c r="R159" s="167">
        <f>SUM(R160:R166)</f>
        <v>0</v>
      </c>
      <c r="S159" s="166"/>
      <c r="T159" s="168">
        <f>SUM(T160:T166)</f>
        <v>0</v>
      </c>
      <c r="AR159" s="161" t="s">
        <v>80</v>
      </c>
      <c r="AT159" s="169" t="s">
        <v>72</v>
      </c>
      <c r="AU159" s="169" t="s">
        <v>80</v>
      </c>
      <c r="AY159" s="161" t="s">
        <v>166</v>
      </c>
      <c r="BK159" s="170">
        <f>SUM(BK160:BK166)</f>
        <v>0</v>
      </c>
    </row>
    <row r="160" s="1" customFormat="1" ht="16.5" customHeight="1">
      <c r="B160" s="173"/>
      <c r="C160" s="174" t="s">
        <v>293</v>
      </c>
      <c r="D160" s="174" t="s">
        <v>169</v>
      </c>
      <c r="E160" s="175" t="s">
        <v>294</v>
      </c>
      <c r="F160" s="176" t="s">
        <v>295</v>
      </c>
      <c r="G160" s="177" t="s">
        <v>296</v>
      </c>
      <c r="H160" s="178">
        <v>35.988999999999997</v>
      </c>
      <c r="I160" s="179"/>
      <c r="J160" s="180">
        <f>ROUND(I160*H160,2)</f>
        <v>0</v>
      </c>
      <c r="K160" s="176" t="s">
        <v>173</v>
      </c>
      <c r="L160" s="35"/>
      <c r="M160" s="181" t="s">
        <v>3</v>
      </c>
      <c r="N160" s="182" t="s">
        <v>45</v>
      </c>
      <c r="O160" s="65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17" t="s">
        <v>174</v>
      </c>
      <c r="AT160" s="17" t="s">
        <v>169</v>
      </c>
      <c r="AU160" s="17" t="s">
        <v>84</v>
      </c>
      <c r="AY160" s="17" t="s">
        <v>166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7" t="s">
        <v>84</v>
      </c>
      <c r="BK160" s="185">
        <f>ROUND(I160*H160,2)</f>
        <v>0</v>
      </c>
      <c r="BL160" s="17" t="s">
        <v>174</v>
      </c>
      <c r="BM160" s="17" t="s">
        <v>297</v>
      </c>
    </row>
    <row r="161" s="1" customFormat="1" ht="22.5" customHeight="1">
      <c r="B161" s="173"/>
      <c r="C161" s="174" t="s">
        <v>298</v>
      </c>
      <c r="D161" s="174" t="s">
        <v>169</v>
      </c>
      <c r="E161" s="175" t="s">
        <v>299</v>
      </c>
      <c r="F161" s="176" t="s">
        <v>300</v>
      </c>
      <c r="G161" s="177" t="s">
        <v>296</v>
      </c>
      <c r="H161" s="178">
        <v>719.77999999999997</v>
      </c>
      <c r="I161" s="179"/>
      <c r="J161" s="180">
        <f>ROUND(I161*H161,2)</f>
        <v>0</v>
      </c>
      <c r="K161" s="176" t="s">
        <v>173</v>
      </c>
      <c r="L161" s="35"/>
      <c r="M161" s="181" t="s">
        <v>3</v>
      </c>
      <c r="N161" s="182" t="s">
        <v>45</v>
      </c>
      <c r="O161" s="65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AR161" s="17" t="s">
        <v>174</v>
      </c>
      <c r="AT161" s="17" t="s">
        <v>169</v>
      </c>
      <c r="AU161" s="17" t="s">
        <v>84</v>
      </c>
      <c r="AY161" s="17" t="s">
        <v>166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7" t="s">
        <v>84</v>
      </c>
      <c r="BK161" s="185">
        <f>ROUND(I161*H161,2)</f>
        <v>0</v>
      </c>
      <c r="BL161" s="17" t="s">
        <v>174</v>
      </c>
      <c r="BM161" s="17" t="s">
        <v>301</v>
      </c>
    </row>
    <row r="162" s="12" customFormat="1">
      <c r="B162" s="186"/>
      <c r="D162" s="187" t="s">
        <v>176</v>
      </c>
      <c r="E162" s="188" t="s">
        <v>3</v>
      </c>
      <c r="F162" s="189" t="s">
        <v>302</v>
      </c>
      <c r="H162" s="190">
        <v>719.77999999999997</v>
      </c>
      <c r="I162" s="191"/>
      <c r="L162" s="186"/>
      <c r="M162" s="192"/>
      <c r="N162" s="193"/>
      <c r="O162" s="193"/>
      <c r="P162" s="193"/>
      <c r="Q162" s="193"/>
      <c r="R162" s="193"/>
      <c r="S162" s="193"/>
      <c r="T162" s="194"/>
      <c r="AT162" s="188" t="s">
        <v>176</v>
      </c>
      <c r="AU162" s="188" t="s">
        <v>84</v>
      </c>
      <c r="AV162" s="12" t="s">
        <v>84</v>
      </c>
      <c r="AW162" s="12" t="s">
        <v>35</v>
      </c>
      <c r="AX162" s="12" t="s">
        <v>80</v>
      </c>
      <c r="AY162" s="188" t="s">
        <v>166</v>
      </c>
    </row>
    <row r="163" s="1" customFormat="1" ht="22.5" customHeight="1">
      <c r="B163" s="173"/>
      <c r="C163" s="174" t="s">
        <v>303</v>
      </c>
      <c r="D163" s="174" t="s">
        <v>169</v>
      </c>
      <c r="E163" s="175" t="s">
        <v>304</v>
      </c>
      <c r="F163" s="176" t="s">
        <v>305</v>
      </c>
      <c r="G163" s="177" t="s">
        <v>296</v>
      </c>
      <c r="H163" s="178">
        <v>4.5940000000000003</v>
      </c>
      <c r="I163" s="179"/>
      <c r="J163" s="180">
        <f>ROUND(I163*H163,2)</f>
        <v>0</v>
      </c>
      <c r="K163" s="176" t="s">
        <v>173</v>
      </c>
      <c r="L163" s="35"/>
      <c r="M163" s="181" t="s">
        <v>3</v>
      </c>
      <c r="N163" s="182" t="s">
        <v>45</v>
      </c>
      <c r="O163" s="65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AR163" s="17" t="s">
        <v>174</v>
      </c>
      <c r="AT163" s="17" t="s">
        <v>169</v>
      </c>
      <c r="AU163" s="17" t="s">
        <v>84</v>
      </c>
      <c r="AY163" s="17" t="s">
        <v>166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84</v>
      </c>
      <c r="BK163" s="185">
        <f>ROUND(I163*H163,2)</f>
        <v>0</v>
      </c>
      <c r="BL163" s="17" t="s">
        <v>174</v>
      </c>
      <c r="BM163" s="17" t="s">
        <v>306</v>
      </c>
    </row>
    <row r="164" s="1" customFormat="1" ht="22.5" customHeight="1">
      <c r="B164" s="173"/>
      <c r="C164" s="174" t="s">
        <v>307</v>
      </c>
      <c r="D164" s="174" t="s">
        <v>169</v>
      </c>
      <c r="E164" s="175" t="s">
        <v>308</v>
      </c>
      <c r="F164" s="176" t="s">
        <v>309</v>
      </c>
      <c r="G164" s="177" t="s">
        <v>296</v>
      </c>
      <c r="H164" s="178">
        <v>1.55</v>
      </c>
      <c r="I164" s="179"/>
      <c r="J164" s="180">
        <f>ROUND(I164*H164,2)</f>
        <v>0</v>
      </c>
      <c r="K164" s="176" t="s">
        <v>173</v>
      </c>
      <c r="L164" s="35"/>
      <c r="M164" s="181" t="s">
        <v>3</v>
      </c>
      <c r="N164" s="182" t="s">
        <v>45</v>
      </c>
      <c r="O164" s="65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AR164" s="17" t="s">
        <v>174</v>
      </c>
      <c r="AT164" s="17" t="s">
        <v>169</v>
      </c>
      <c r="AU164" s="17" t="s">
        <v>84</v>
      </c>
      <c r="AY164" s="17" t="s">
        <v>166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7" t="s">
        <v>84</v>
      </c>
      <c r="BK164" s="185">
        <f>ROUND(I164*H164,2)</f>
        <v>0</v>
      </c>
      <c r="BL164" s="17" t="s">
        <v>174</v>
      </c>
      <c r="BM164" s="17" t="s">
        <v>310</v>
      </c>
    </row>
    <row r="165" s="1" customFormat="1" ht="22.5" customHeight="1">
      <c r="B165" s="173"/>
      <c r="C165" s="174" t="s">
        <v>311</v>
      </c>
      <c r="D165" s="174" t="s">
        <v>169</v>
      </c>
      <c r="E165" s="175" t="s">
        <v>312</v>
      </c>
      <c r="F165" s="176" t="s">
        <v>313</v>
      </c>
      <c r="G165" s="177" t="s">
        <v>296</v>
      </c>
      <c r="H165" s="178">
        <v>29.844999999999999</v>
      </c>
      <c r="I165" s="179"/>
      <c r="J165" s="180">
        <f>ROUND(I165*H165,2)</f>
        <v>0</v>
      </c>
      <c r="K165" s="176" t="s">
        <v>173</v>
      </c>
      <c r="L165" s="35"/>
      <c r="M165" s="181" t="s">
        <v>3</v>
      </c>
      <c r="N165" s="182" t="s">
        <v>45</v>
      </c>
      <c r="O165" s="65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17" t="s">
        <v>174</v>
      </c>
      <c r="AT165" s="17" t="s">
        <v>169</v>
      </c>
      <c r="AU165" s="17" t="s">
        <v>84</v>
      </c>
      <c r="AY165" s="17" t="s">
        <v>166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7" t="s">
        <v>84</v>
      </c>
      <c r="BK165" s="185">
        <f>ROUND(I165*H165,2)</f>
        <v>0</v>
      </c>
      <c r="BL165" s="17" t="s">
        <v>174</v>
      </c>
      <c r="BM165" s="17" t="s">
        <v>314</v>
      </c>
    </row>
    <row r="166" s="12" customFormat="1">
      <c r="B166" s="186"/>
      <c r="D166" s="187" t="s">
        <v>176</v>
      </c>
      <c r="E166" s="188" t="s">
        <v>3</v>
      </c>
      <c r="F166" s="189" t="s">
        <v>315</v>
      </c>
      <c r="H166" s="190">
        <v>29.844999999999999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88" t="s">
        <v>176</v>
      </c>
      <c r="AU166" s="188" t="s">
        <v>84</v>
      </c>
      <c r="AV166" s="12" t="s">
        <v>84</v>
      </c>
      <c r="AW166" s="12" t="s">
        <v>35</v>
      </c>
      <c r="AX166" s="12" t="s">
        <v>80</v>
      </c>
      <c r="AY166" s="188" t="s">
        <v>166</v>
      </c>
    </row>
    <row r="167" s="11" customFormat="1" ht="22.8" customHeight="1">
      <c r="B167" s="160"/>
      <c r="D167" s="161" t="s">
        <v>72</v>
      </c>
      <c r="E167" s="171" t="s">
        <v>316</v>
      </c>
      <c r="F167" s="171" t="s">
        <v>317</v>
      </c>
      <c r="I167" s="163"/>
      <c r="J167" s="172">
        <f>BK167</f>
        <v>0</v>
      </c>
      <c r="L167" s="160"/>
      <c r="M167" s="165"/>
      <c r="N167" s="166"/>
      <c r="O167" s="166"/>
      <c r="P167" s="167">
        <f>P168</f>
        <v>0</v>
      </c>
      <c r="Q167" s="166"/>
      <c r="R167" s="167">
        <f>R168</f>
        <v>0</v>
      </c>
      <c r="S167" s="166"/>
      <c r="T167" s="168">
        <f>T168</f>
        <v>0</v>
      </c>
      <c r="AR167" s="161" t="s">
        <v>80</v>
      </c>
      <c r="AT167" s="169" t="s">
        <v>72</v>
      </c>
      <c r="AU167" s="169" t="s">
        <v>80</v>
      </c>
      <c r="AY167" s="161" t="s">
        <v>166</v>
      </c>
      <c r="BK167" s="170">
        <f>BK168</f>
        <v>0</v>
      </c>
    </row>
    <row r="168" s="1" customFormat="1" ht="22.5" customHeight="1">
      <c r="B168" s="173"/>
      <c r="C168" s="174" t="s">
        <v>318</v>
      </c>
      <c r="D168" s="174" t="s">
        <v>169</v>
      </c>
      <c r="E168" s="175" t="s">
        <v>319</v>
      </c>
      <c r="F168" s="176" t="s">
        <v>320</v>
      </c>
      <c r="G168" s="177" t="s">
        <v>296</v>
      </c>
      <c r="H168" s="178">
        <v>8.8879999999999999</v>
      </c>
      <c r="I168" s="179"/>
      <c r="J168" s="180">
        <f>ROUND(I168*H168,2)</f>
        <v>0</v>
      </c>
      <c r="K168" s="176" t="s">
        <v>173</v>
      </c>
      <c r="L168" s="35"/>
      <c r="M168" s="181" t="s">
        <v>3</v>
      </c>
      <c r="N168" s="182" t="s">
        <v>45</v>
      </c>
      <c r="O168" s="65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AR168" s="17" t="s">
        <v>174</v>
      </c>
      <c r="AT168" s="17" t="s">
        <v>169</v>
      </c>
      <c r="AU168" s="17" t="s">
        <v>84</v>
      </c>
      <c r="AY168" s="17" t="s">
        <v>166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7" t="s">
        <v>84</v>
      </c>
      <c r="BK168" s="185">
        <f>ROUND(I168*H168,2)</f>
        <v>0</v>
      </c>
      <c r="BL168" s="17" t="s">
        <v>174</v>
      </c>
      <c r="BM168" s="17" t="s">
        <v>321</v>
      </c>
    </row>
    <row r="169" s="11" customFormat="1" ht="25.92" customHeight="1">
      <c r="B169" s="160"/>
      <c r="D169" s="161" t="s">
        <v>72</v>
      </c>
      <c r="E169" s="162" t="s">
        <v>322</v>
      </c>
      <c r="F169" s="162" t="s">
        <v>323</v>
      </c>
      <c r="I169" s="163"/>
      <c r="J169" s="164">
        <f>BK169</f>
        <v>0</v>
      </c>
      <c r="L169" s="160"/>
      <c r="M169" s="165"/>
      <c r="N169" s="166"/>
      <c r="O169" s="166"/>
      <c r="P169" s="167">
        <f>P170+P181+P189+P195+P205+P207+P233+P246+P254+P268+P289+P293</f>
        <v>0</v>
      </c>
      <c r="Q169" s="166"/>
      <c r="R169" s="167">
        <f>R170+R181+R189+R195+R205+R207+R233+R246+R254+R268+R289+R293</f>
        <v>3.9037308200000003</v>
      </c>
      <c r="S169" s="166"/>
      <c r="T169" s="168">
        <f>T170+T181+T189+T195+T205+T207+T233+T246+T254+T268+T289+T293</f>
        <v>0.4257185</v>
      </c>
      <c r="AR169" s="161" t="s">
        <v>84</v>
      </c>
      <c r="AT169" s="169" t="s">
        <v>72</v>
      </c>
      <c r="AU169" s="169" t="s">
        <v>73</v>
      </c>
      <c r="AY169" s="161" t="s">
        <v>166</v>
      </c>
      <c r="BK169" s="170">
        <f>BK170+BK181+BK189+BK195+BK205+BK207+BK233+BK246+BK254+BK268+BK289+BK293</f>
        <v>0</v>
      </c>
    </row>
    <row r="170" s="11" customFormat="1" ht="22.8" customHeight="1">
      <c r="B170" s="160"/>
      <c r="D170" s="161" t="s">
        <v>72</v>
      </c>
      <c r="E170" s="171" t="s">
        <v>324</v>
      </c>
      <c r="F170" s="171" t="s">
        <v>325</v>
      </c>
      <c r="I170" s="163"/>
      <c r="J170" s="172">
        <f>BK170</f>
        <v>0</v>
      </c>
      <c r="L170" s="160"/>
      <c r="M170" s="165"/>
      <c r="N170" s="166"/>
      <c r="O170" s="166"/>
      <c r="P170" s="167">
        <f>SUM(P171:P180)</f>
        <v>0</v>
      </c>
      <c r="Q170" s="166"/>
      <c r="R170" s="167">
        <f>SUM(R171:R180)</f>
        <v>0.21650039999999998</v>
      </c>
      <c r="S170" s="166"/>
      <c r="T170" s="168">
        <f>SUM(T171:T180)</f>
        <v>0</v>
      </c>
      <c r="AR170" s="161" t="s">
        <v>84</v>
      </c>
      <c r="AT170" s="169" t="s">
        <v>72</v>
      </c>
      <c r="AU170" s="169" t="s">
        <v>80</v>
      </c>
      <c r="AY170" s="161" t="s">
        <v>166</v>
      </c>
      <c r="BK170" s="170">
        <f>SUM(BK171:BK180)</f>
        <v>0</v>
      </c>
    </row>
    <row r="171" s="1" customFormat="1" ht="16.5" customHeight="1">
      <c r="B171" s="173"/>
      <c r="C171" s="174" t="s">
        <v>326</v>
      </c>
      <c r="D171" s="174" t="s">
        <v>169</v>
      </c>
      <c r="E171" s="175" t="s">
        <v>327</v>
      </c>
      <c r="F171" s="176" t="s">
        <v>328</v>
      </c>
      <c r="G171" s="177" t="s">
        <v>172</v>
      </c>
      <c r="H171" s="178">
        <v>32.119999999999997</v>
      </c>
      <c r="I171" s="179"/>
      <c r="J171" s="180">
        <f>ROUND(I171*H171,2)</f>
        <v>0</v>
      </c>
      <c r="K171" s="176" t="s">
        <v>173</v>
      </c>
      <c r="L171" s="35"/>
      <c r="M171" s="181" t="s">
        <v>3</v>
      </c>
      <c r="N171" s="182" t="s">
        <v>45</v>
      </c>
      <c r="O171" s="65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AR171" s="17" t="s">
        <v>184</v>
      </c>
      <c r="AT171" s="17" t="s">
        <v>169</v>
      </c>
      <c r="AU171" s="17" t="s">
        <v>84</v>
      </c>
      <c r="AY171" s="17" t="s">
        <v>166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84</v>
      </c>
      <c r="BK171" s="185">
        <f>ROUND(I171*H171,2)</f>
        <v>0</v>
      </c>
      <c r="BL171" s="17" t="s">
        <v>184</v>
      </c>
      <c r="BM171" s="17" t="s">
        <v>329</v>
      </c>
    </row>
    <row r="172" s="1" customFormat="1" ht="16.5" customHeight="1">
      <c r="B172" s="173"/>
      <c r="C172" s="203" t="s">
        <v>330</v>
      </c>
      <c r="D172" s="203" t="s">
        <v>202</v>
      </c>
      <c r="E172" s="204" t="s">
        <v>331</v>
      </c>
      <c r="F172" s="205" t="s">
        <v>332</v>
      </c>
      <c r="G172" s="206" t="s">
        <v>333</v>
      </c>
      <c r="H172" s="207">
        <v>48.18</v>
      </c>
      <c r="I172" s="208"/>
      <c r="J172" s="209">
        <f>ROUND(I172*H172,2)</f>
        <v>0</v>
      </c>
      <c r="K172" s="205" t="s">
        <v>3</v>
      </c>
      <c r="L172" s="210"/>
      <c r="M172" s="211" t="s">
        <v>3</v>
      </c>
      <c r="N172" s="212" t="s">
        <v>45</v>
      </c>
      <c r="O172" s="65"/>
      <c r="P172" s="183">
        <f>O172*H172</f>
        <v>0</v>
      </c>
      <c r="Q172" s="183">
        <v>0.001</v>
      </c>
      <c r="R172" s="183">
        <f>Q172*H172</f>
        <v>0.048180000000000001</v>
      </c>
      <c r="S172" s="183">
        <v>0</v>
      </c>
      <c r="T172" s="184">
        <f>S172*H172</f>
        <v>0</v>
      </c>
      <c r="AR172" s="17" t="s">
        <v>334</v>
      </c>
      <c r="AT172" s="17" t="s">
        <v>202</v>
      </c>
      <c r="AU172" s="17" t="s">
        <v>84</v>
      </c>
      <c r="AY172" s="17" t="s">
        <v>166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7" t="s">
        <v>84</v>
      </c>
      <c r="BK172" s="185">
        <f>ROUND(I172*H172,2)</f>
        <v>0</v>
      </c>
      <c r="BL172" s="17" t="s">
        <v>184</v>
      </c>
      <c r="BM172" s="17" t="s">
        <v>335</v>
      </c>
    </row>
    <row r="173" s="12" customFormat="1">
      <c r="B173" s="186"/>
      <c r="D173" s="187" t="s">
        <v>176</v>
      </c>
      <c r="F173" s="189" t="s">
        <v>336</v>
      </c>
      <c r="H173" s="190">
        <v>48.18</v>
      </c>
      <c r="I173" s="191"/>
      <c r="L173" s="186"/>
      <c r="M173" s="192"/>
      <c r="N173" s="193"/>
      <c r="O173" s="193"/>
      <c r="P173" s="193"/>
      <c r="Q173" s="193"/>
      <c r="R173" s="193"/>
      <c r="S173" s="193"/>
      <c r="T173" s="194"/>
      <c r="AT173" s="188" t="s">
        <v>176</v>
      </c>
      <c r="AU173" s="188" t="s">
        <v>84</v>
      </c>
      <c r="AV173" s="12" t="s">
        <v>84</v>
      </c>
      <c r="AW173" s="12" t="s">
        <v>4</v>
      </c>
      <c r="AX173" s="12" t="s">
        <v>80</v>
      </c>
      <c r="AY173" s="188" t="s">
        <v>166</v>
      </c>
    </row>
    <row r="174" s="1" customFormat="1" ht="16.5" customHeight="1">
      <c r="B174" s="173"/>
      <c r="C174" s="174" t="s">
        <v>337</v>
      </c>
      <c r="D174" s="174" t="s">
        <v>169</v>
      </c>
      <c r="E174" s="175" t="s">
        <v>338</v>
      </c>
      <c r="F174" s="176" t="s">
        <v>339</v>
      </c>
      <c r="G174" s="177" t="s">
        <v>172</v>
      </c>
      <c r="H174" s="178">
        <v>3.75</v>
      </c>
      <c r="I174" s="179"/>
      <c r="J174" s="180">
        <f>ROUND(I174*H174,2)</f>
        <v>0</v>
      </c>
      <c r="K174" s="176" t="s">
        <v>173</v>
      </c>
      <c r="L174" s="35"/>
      <c r="M174" s="181" t="s">
        <v>3</v>
      </c>
      <c r="N174" s="182" t="s">
        <v>45</v>
      </c>
      <c r="O174" s="65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AR174" s="17" t="s">
        <v>184</v>
      </c>
      <c r="AT174" s="17" t="s">
        <v>169</v>
      </c>
      <c r="AU174" s="17" t="s">
        <v>84</v>
      </c>
      <c r="AY174" s="17" t="s">
        <v>166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7" t="s">
        <v>84</v>
      </c>
      <c r="BK174" s="185">
        <f>ROUND(I174*H174,2)</f>
        <v>0</v>
      </c>
      <c r="BL174" s="17" t="s">
        <v>184</v>
      </c>
      <c r="BM174" s="17" t="s">
        <v>340</v>
      </c>
    </row>
    <row r="175" s="12" customFormat="1">
      <c r="B175" s="186"/>
      <c r="D175" s="187" t="s">
        <v>176</v>
      </c>
      <c r="E175" s="188" t="s">
        <v>3</v>
      </c>
      <c r="F175" s="189" t="s">
        <v>341</v>
      </c>
      <c r="H175" s="190">
        <v>3.75</v>
      </c>
      <c r="I175" s="191"/>
      <c r="L175" s="186"/>
      <c r="M175" s="192"/>
      <c r="N175" s="193"/>
      <c r="O175" s="193"/>
      <c r="P175" s="193"/>
      <c r="Q175" s="193"/>
      <c r="R175" s="193"/>
      <c r="S175" s="193"/>
      <c r="T175" s="194"/>
      <c r="AT175" s="188" t="s">
        <v>176</v>
      </c>
      <c r="AU175" s="188" t="s">
        <v>84</v>
      </c>
      <c r="AV175" s="12" t="s">
        <v>84</v>
      </c>
      <c r="AW175" s="12" t="s">
        <v>35</v>
      </c>
      <c r="AX175" s="12" t="s">
        <v>80</v>
      </c>
      <c r="AY175" s="188" t="s">
        <v>166</v>
      </c>
    </row>
    <row r="176" s="1" customFormat="1" ht="16.5" customHeight="1">
      <c r="B176" s="173"/>
      <c r="C176" s="203" t="s">
        <v>334</v>
      </c>
      <c r="D176" s="203" t="s">
        <v>202</v>
      </c>
      <c r="E176" s="204" t="s">
        <v>342</v>
      </c>
      <c r="F176" s="205" t="s">
        <v>332</v>
      </c>
      <c r="G176" s="206" t="s">
        <v>333</v>
      </c>
      <c r="H176" s="207">
        <v>6.1879999999999997</v>
      </c>
      <c r="I176" s="208"/>
      <c r="J176" s="209">
        <f>ROUND(I176*H176,2)</f>
        <v>0</v>
      </c>
      <c r="K176" s="205" t="s">
        <v>205</v>
      </c>
      <c r="L176" s="210"/>
      <c r="M176" s="211" t="s">
        <v>3</v>
      </c>
      <c r="N176" s="212" t="s">
        <v>45</v>
      </c>
      <c r="O176" s="65"/>
      <c r="P176" s="183">
        <f>O176*H176</f>
        <v>0</v>
      </c>
      <c r="Q176" s="183">
        <v>0.001</v>
      </c>
      <c r="R176" s="183">
        <f>Q176*H176</f>
        <v>0.0061879999999999999</v>
      </c>
      <c r="S176" s="183">
        <v>0</v>
      </c>
      <c r="T176" s="184">
        <f>S176*H176</f>
        <v>0</v>
      </c>
      <c r="AR176" s="17" t="s">
        <v>334</v>
      </c>
      <c r="AT176" s="17" t="s">
        <v>202</v>
      </c>
      <c r="AU176" s="17" t="s">
        <v>84</v>
      </c>
      <c r="AY176" s="17" t="s">
        <v>166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84</v>
      </c>
      <c r="BK176" s="185">
        <f>ROUND(I176*H176,2)</f>
        <v>0</v>
      </c>
      <c r="BL176" s="17" t="s">
        <v>184</v>
      </c>
      <c r="BM176" s="17" t="s">
        <v>343</v>
      </c>
    </row>
    <row r="177" s="12" customFormat="1">
      <c r="B177" s="186"/>
      <c r="D177" s="187" t="s">
        <v>176</v>
      </c>
      <c r="F177" s="189" t="s">
        <v>344</v>
      </c>
      <c r="H177" s="190">
        <v>6.1879999999999997</v>
      </c>
      <c r="I177" s="191"/>
      <c r="L177" s="186"/>
      <c r="M177" s="192"/>
      <c r="N177" s="193"/>
      <c r="O177" s="193"/>
      <c r="P177" s="193"/>
      <c r="Q177" s="193"/>
      <c r="R177" s="193"/>
      <c r="S177" s="193"/>
      <c r="T177" s="194"/>
      <c r="AT177" s="188" t="s">
        <v>176</v>
      </c>
      <c r="AU177" s="188" t="s">
        <v>84</v>
      </c>
      <c r="AV177" s="12" t="s">
        <v>84</v>
      </c>
      <c r="AW177" s="12" t="s">
        <v>4</v>
      </c>
      <c r="AX177" s="12" t="s">
        <v>80</v>
      </c>
      <c r="AY177" s="188" t="s">
        <v>166</v>
      </c>
    </row>
    <row r="178" s="1" customFormat="1" ht="16.5" customHeight="1">
      <c r="B178" s="173"/>
      <c r="C178" s="174" t="s">
        <v>345</v>
      </c>
      <c r="D178" s="174" t="s">
        <v>169</v>
      </c>
      <c r="E178" s="175" t="s">
        <v>346</v>
      </c>
      <c r="F178" s="176" t="s">
        <v>347</v>
      </c>
      <c r="G178" s="177" t="s">
        <v>172</v>
      </c>
      <c r="H178" s="178">
        <v>32.119999999999997</v>
      </c>
      <c r="I178" s="179"/>
      <c r="J178" s="180">
        <f>ROUND(I178*H178,2)</f>
        <v>0</v>
      </c>
      <c r="K178" s="176" t="s">
        <v>173</v>
      </c>
      <c r="L178" s="35"/>
      <c r="M178" s="181" t="s">
        <v>3</v>
      </c>
      <c r="N178" s="182" t="s">
        <v>45</v>
      </c>
      <c r="O178" s="65"/>
      <c r="P178" s="183">
        <f>O178*H178</f>
        <v>0</v>
      </c>
      <c r="Q178" s="183">
        <v>0.0045199999999999997</v>
      </c>
      <c r="R178" s="183">
        <f>Q178*H178</f>
        <v>0.14518239999999999</v>
      </c>
      <c r="S178" s="183">
        <v>0</v>
      </c>
      <c r="T178" s="184">
        <f>S178*H178</f>
        <v>0</v>
      </c>
      <c r="AR178" s="17" t="s">
        <v>184</v>
      </c>
      <c r="AT178" s="17" t="s">
        <v>169</v>
      </c>
      <c r="AU178" s="17" t="s">
        <v>84</v>
      </c>
      <c r="AY178" s="17" t="s">
        <v>166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7" t="s">
        <v>84</v>
      </c>
      <c r="BK178" s="185">
        <f>ROUND(I178*H178,2)</f>
        <v>0</v>
      </c>
      <c r="BL178" s="17" t="s">
        <v>184</v>
      </c>
      <c r="BM178" s="17" t="s">
        <v>348</v>
      </c>
    </row>
    <row r="179" s="1" customFormat="1" ht="16.5" customHeight="1">
      <c r="B179" s="173"/>
      <c r="C179" s="174" t="s">
        <v>349</v>
      </c>
      <c r="D179" s="174" t="s">
        <v>169</v>
      </c>
      <c r="E179" s="175" t="s">
        <v>350</v>
      </c>
      <c r="F179" s="176" t="s">
        <v>351</v>
      </c>
      <c r="G179" s="177" t="s">
        <v>172</v>
      </c>
      <c r="H179" s="178">
        <v>3.75</v>
      </c>
      <c r="I179" s="179"/>
      <c r="J179" s="180">
        <f>ROUND(I179*H179,2)</f>
        <v>0</v>
      </c>
      <c r="K179" s="176" t="s">
        <v>173</v>
      </c>
      <c r="L179" s="35"/>
      <c r="M179" s="181" t="s">
        <v>3</v>
      </c>
      <c r="N179" s="182" t="s">
        <v>45</v>
      </c>
      <c r="O179" s="65"/>
      <c r="P179" s="183">
        <f>O179*H179</f>
        <v>0</v>
      </c>
      <c r="Q179" s="183">
        <v>0.0045199999999999997</v>
      </c>
      <c r="R179" s="183">
        <f>Q179*H179</f>
        <v>0.01695</v>
      </c>
      <c r="S179" s="183">
        <v>0</v>
      </c>
      <c r="T179" s="184">
        <f>S179*H179</f>
        <v>0</v>
      </c>
      <c r="AR179" s="17" t="s">
        <v>184</v>
      </c>
      <c r="AT179" s="17" t="s">
        <v>169</v>
      </c>
      <c r="AU179" s="17" t="s">
        <v>84</v>
      </c>
      <c r="AY179" s="17" t="s">
        <v>166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7" t="s">
        <v>84</v>
      </c>
      <c r="BK179" s="185">
        <f>ROUND(I179*H179,2)</f>
        <v>0</v>
      </c>
      <c r="BL179" s="17" t="s">
        <v>184</v>
      </c>
      <c r="BM179" s="17" t="s">
        <v>352</v>
      </c>
    </row>
    <row r="180" s="1" customFormat="1" ht="22.5" customHeight="1">
      <c r="B180" s="173"/>
      <c r="C180" s="174" t="s">
        <v>353</v>
      </c>
      <c r="D180" s="174" t="s">
        <v>169</v>
      </c>
      <c r="E180" s="175" t="s">
        <v>354</v>
      </c>
      <c r="F180" s="176" t="s">
        <v>355</v>
      </c>
      <c r="G180" s="177" t="s">
        <v>356</v>
      </c>
      <c r="H180" s="213"/>
      <c r="I180" s="179"/>
      <c r="J180" s="180">
        <f>ROUND(I180*H180,2)</f>
        <v>0</v>
      </c>
      <c r="K180" s="176" t="s">
        <v>173</v>
      </c>
      <c r="L180" s="35"/>
      <c r="M180" s="181" t="s">
        <v>3</v>
      </c>
      <c r="N180" s="182" t="s">
        <v>45</v>
      </c>
      <c r="O180" s="65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AR180" s="17" t="s">
        <v>184</v>
      </c>
      <c r="AT180" s="17" t="s">
        <v>169</v>
      </c>
      <c r="AU180" s="17" t="s">
        <v>84</v>
      </c>
      <c r="AY180" s="17" t="s">
        <v>166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7" t="s">
        <v>84</v>
      </c>
      <c r="BK180" s="185">
        <f>ROUND(I180*H180,2)</f>
        <v>0</v>
      </c>
      <c r="BL180" s="17" t="s">
        <v>184</v>
      </c>
      <c r="BM180" s="17" t="s">
        <v>357</v>
      </c>
    </row>
    <row r="181" s="11" customFormat="1" ht="22.8" customHeight="1">
      <c r="B181" s="160"/>
      <c r="D181" s="161" t="s">
        <v>72</v>
      </c>
      <c r="E181" s="171" t="s">
        <v>358</v>
      </c>
      <c r="F181" s="171" t="s">
        <v>359</v>
      </c>
      <c r="I181" s="163"/>
      <c r="J181" s="172">
        <f>BK181</f>
        <v>0</v>
      </c>
      <c r="L181" s="160"/>
      <c r="M181" s="165"/>
      <c r="N181" s="166"/>
      <c r="O181" s="166"/>
      <c r="P181" s="167">
        <f>SUM(P182:P188)</f>
        <v>0</v>
      </c>
      <c r="Q181" s="166"/>
      <c r="R181" s="167">
        <f>SUM(R182:R188)</f>
        <v>0.041313799999999998</v>
      </c>
      <c r="S181" s="166"/>
      <c r="T181" s="168">
        <f>SUM(T182:T188)</f>
        <v>0.11700424999999999</v>
      </c>
      <c r="AR181" s="161" t="s">
        <v>84</v>
      </c>
      <c r="AT181" s="169" t="s">
        <v>72</v>
      </c>
      <c r="AU181" s="169" t="s">
        <v>80</v>
      </c>
      <c r="AY181" s="161" t="s">
        <v>166</v>
      </c>
      <c r="BK181" s="170">
        <f>SUM(BK182:BK188)</f>
        <v>0</v>
      </c>
    </row>
    <row r="182" s="1" customFormat="1" ht="16.5" customHeight="1">
      <c r="B182" s="173"/>
      <c r="C182" s="174" t="s">
        <v>360</v>
      </c>
      <c r="D182" s="174" t="s">
        <v>169</v>
      </c>
      <c r="E182" s="175" t="s">
        <v>361</v>
      </c>
      <c r="F182" s="176" t="s">
        <v>362</v>
      </c>
      <c r="G182" s="177" t="s">
        <v>172</v>
      </c>
      <c r="H182" s="178">
        <v>32.119999999999997</v>
      </c>
      <c r="I182" s="179"/>
      <c r="J182" s="180">
        <f>ROUND(I182*H182,2)</f>
        <v>0</v>
      </c>
      <c r="K182" s="176" t="s">
        <v>3</v>
      </c>
      <c r="L182" s="35"/>
      <c r="M182" s="181" t="s">
        <v>3</v>
      </c>
      <c r="N182" s="182" t="s">
        <v>45</v>
      </c>
      <c r="O182" s="65"/>
      <c r="P182" s="183">
        <f>O182*H182</f>
        <v>0</v>
      </c>
      <c r="Q182" s="183">
        <v>0</v>
      </c>
      <c r="R182" s="183">
        <f>Q182*H182</f>
        <v>0</v>
      </c>
      <c r="S182" s="183">
        <v>0.0033999999999999998</v>
      </c>
      <c r="T182" s="184">
        <f>S182*H182</f>
        <v>0.10920799999999999</v>
      </c>
      <c r="AR182" s="17" t="s">
        <v>184</v>
      </c>
      <c r="AT182" s="17" t="s">
        <v>169</v>
      </c>
      <c r="AU182" s="17" t="s">
        <v>84</v>
      </c>
      <c r="AY182" s="17" t="s">
        <v>166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7" t="s">
        <v>84</v>
      </c>
      <c r="BK182" s="185">
        <f>ROUND(I182*H182,2)</f>
        <v>0</v>
      </c>
      <c r="BL182" s="17" t="s">
        <v>184</v>
      </c>
      <c r="BM182" s="17" t="s">
        <v>363</v>
      </c>
    </row>
    <row r="183" s="1" customFormat="1" ht="16.5" customHeight="1">
      <c r="B183" s="173"/>
      <c r="C183" s="174" t="s">
        <v>364</v>
      </c>
      <c r="D183" s="174" t="s">
        <v>169</v>
      </c>
      <c r="E183" s="175" t="s">
        <v>365</v>
      </c>
      <c r="F183" s="176" t="s">
        <v>366</v>
      </c>
      <c r="G183" s="177" t="s">
        <v>172</v>
      </c>
      <c r="H183" s="178">
        <v>32.119999999999997</v>
      </c>
      <c r="I183" s="179"/>
      <c r="J183" s="180">
        <f>ROUND(I183*H183,2)</f>
        <v>0</v>
      </c>
      <c r="K183" s="176" t="s">
        <v>3</v>
      </c>
      <c r="L183" s="35"/>
      <c r="M183" s="181" t="s">
        <v>3</v>
      </c>
      <c r="N183" s="182" t="s">
        <v>45</v>
      </c>
      <c r="O183" s="65"/>
      <c r="P183" s="183">
        <f>O183*H183</f>
        <v>0</v>
      </c>
      <c r="Q183" s="183">
        <v>0.00016000000000000001</v>
      </c>
      <c r="R183" s="183">
        <f>Q183*H183</f>
        <v>0.0051392</v>
      </c>
      <c r="S183" s="183">
        <v>0</v>
      </c>
      <c r="T183" s="184">
        <f>S183*H183</f>
        <v>0</v>
      </c>
      <c r="AR183" s="17" t="s">
        <v>184</v>
      </c>
      <c r="AT183" s="17" t="s">
        <v>169</v>
      </c>
      <c r="AU183" s="17" t="s">
        <v>84</v>
      </c>
      <c r="AY183" s="17" t="s">
        <v>166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84</v>
      </c>
      <c r="BK183" s="185">
        <f>ROUND(I183*H183,2)</f>
        <v>0</v>
      </c>
      <c r="BL183" s="17" t="s">
        <v>184</v>
      </c>
      <c r="BM183" s="17" t="s">
        <v>367</v>
      </c>
    </row>
    <row r="184" s="1" customFormat="1" ht="22.5" customHeight="1">
      <c r="B184" s="173"/>
      <c r="C184" s="174" t="s">
        <v>368</v>
      </c>
      <c r="D184" s="174" t="s">
        <v>169</v>
      </c>
      <c r="E184" s="175" t="s">
        <v>369</v>
      </c>
      <c r="F184" s="176" t="s">
        <v>370</v>
      </c>
      <c r="G184" s="177" t="s">
        <v>172</v>
      </c>
      <c r="H184" s="178">
        <v>4.4550000000000001</v>
      </c>
      <c r="I184" s="179"/>
      <c r="J184" s="180">
        <f>ROUND(I184*H184,2)</f>
        <v>0</v>
      </c>
      <c r="K184" s="176" t="s">
        <v>173</v>
      </c>
      <c r="L184" s="35"/>
      <c r="M184" s="181" t="s">
        <v>3</v>
      </c>
      <c r="N184" s="182" t="s">
        <v>45</v>
      </c>
      <c r="O184" s="65"/>
      <c r="P184" s="183">
        <f>O184*H184</f>
        <v>0</v>
      </c>
      <c r="Q184" s="183">
        <v>0</v>
      </c>
      <c r="R184" s="183">
        <f>Q184*H184</f>
        <v>0</v>
      </c>
      <c r="S184" s="183">
        <v>0.00175</v>
      </c>
      <c r="T184" s="184">
        <f>S184*H184</f>
        <v>0.0077962500000000002</v>
      </c>
      <c r="AR184" s="17" t="s">
        <v>184</v>
      </c>
      <c r="AT184" s="17" t="s">
        <v>169</v>
      </c>
      <c r="AU184" s="17" t="s">
        <v>84</v>
      </c>
      <c r="AY184" s="17" t="s">
        <v>166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7" t="s">
        <v>84</v>
      </c>
      <c r="BK184" s="185">
        <f>ROUND(I184*H184,2)</f>
        <v>0</v>
      </c>
      <c r="BL184" s="17" t="s">
        <v>184</v>
      </c>
      <c r="BM184" s="17" t="s">
        <v>371</v>
      </c>
    </row>
    <row r="185" s="1" customFormat="1" ht="22.5" customHeight="1">
      <c r="B185" s="173"/>
      <c r="C185" s="174" t="s">
        <v>372</v>
      </c>
      <c r="D185" s="174" t="s">
        <v>169</v>
      </c>
      <c r="E185" s="175" t="s">
        <v>373</v>
      </c>
      <c r="F185" s="176" t="s">
        <v>374</v>
      </c>
      <c r="G185" s="177" t="s">
        <v>172</v>
      </c>
      <c r="H185" s="178">
        <v>4.4550000000000001</v>
      </c>
      <c r="I185" s="179"/>
      <c r="J185" s="180">
        <f>ROUND(I185*H185,2)</f>
        <v>0</v>
      </c>
      <c r="K185" s="176" t="s">
        <v>173</v>
      </c>
      <c r="L185" s="35"/>
      <c r="M185" s="181" t="s">
        <v>3</v>
      </c>
      <c r="N185" s="182" t="s">
        <v>45</v>
      </c>
      <c r="O185" s="65"/>
      <c r="P185" s="183">
        <f>O185*H185</f>
        <v>0</v>
      </c>
      <c r="Q185" s="183">
        <v>0.00012</v>
      </c>
      <c r="R185" s="183">
        <f>Q185*H185</f>
        <v>0.00053459999999999998</v>
      </c>
      <c r="S185" s="183">
        <v>0</v>
      </c>
      <c r="T185" s="184">
        <f>S185*H185</f>
        <v>0</v>
      </c>
      <c r="AR185" s="17" t="s">
        <v>184</v>
      </c>
      <c r="AT185" s="17" t="s">
        <v>169</v>
      </c>
      <c r="AU185" s="17" t="s">
        <v>84</v>
      </c>
      <c r="AY185" s="17" t="s">
        <v>166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7" t="s">
        <v>84</v>
      </c>
      <c r="BK185" s="185">
        <f>ROUND(I185*H185,2)</f>
        <v>0</v>
      </c>
      <c r="BL185" s="17" t="s">
        <v>184</v>
      </c>
      <c r="BM185" s="17" t="s">
        <v>375</v>
      </c>
    </row>
    <row r="186" s="1" customFormat="1" ht="16.5" customHeight="1">
      <c r="B186" s="173"/>
      <c r="C186" s="203" t="s">
        <v>376</v>
      </c>
      <c r="D186" s="203" t="s">
        <v>202</v>
      </c>
      <c r="E186" s="204" t="s">
        <v>377</v>
      </c>
      <c r="F186" s="205" t="s">
        <v>378</v>
      </c>
      <c r="G186" s="206" t="s">
        <v>255</v>
      </c>
      <c r="H186" s="207">
        <v>0.89100000000000001</v>
      </c>
      <c r="I186" s="208"/>
      <c r="J186" s="209">
        <f>ROUND(I186*H186,2)</f>
        <v>0</v>
      </c>
      <c r="K186" s="205" t="s">
        <v>205</v>
      </c>
      <c r="L186" s="210"/>
      <c r="M186" s="211" t="s">
        <v>3</v>
      </c>
      <c r="N186" s="212" t="s">
        <v>45</v>
      </c>
      <c r="O186" s="65"/>
      <c r="P186" s="183">
        <f>O186*H186</f>
        <v>0</v>
      </c>
      <c r="Q186" s="183">
        <v>0.040000000000000001</v>
      </c>
      <c r="R186" s="183">
        <f>Q186*H186</f>
        <v>0.035639999999999998</v>
      </c>
      <c r="S186" s="183">
        <v>0</v>
      </c>
      <c r="T186" s="184">
        <f>S186*H186</f>
        <v>0</v>
      </c>
      <c r="AR186" s="17" t="s">
        <v>334</v>
      </c>
      <c r="AT186" s="17" t="s">
        <v>202</v>
      </c>
      <c r="AU186" s="17" t="s">
        <v>84</v>
      </c>
      <c r="AY186" s="17" t="s">
        <v>166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7" t="s">
        <v>84</v>
      </c>
      <c r="BK186" s="185">
        <f>ROUND(I186*H186,2)</f>
        <v>0</v>
      </c>
      <c r="BL186" s="17" t="s">
        <v>184</v>
      </c>
      <c r="BM186" s="17" t="s">
        <v>379</v>
      </c>
    </row>
    <row r="187" s="12" customFormat="1">
      <c r="B187" s="186"/>
      <c r="D187" s="187" t="s">
        <v>176</v>
      </c>
      <c r="E187" s="188" t="s">
        <v>3</v>
      </c>
      <c r="F187" s="189" t="s">
        <v>380</v>
      </c>
      <c r="H187" s="190">
        <v>0.89100000000000001</v>
      </c>
      <c r="I187" s="191"/>
      <c r="L187" s="186"/>
      <c r="M187" s="192"/>
      <c r="N187" s="193"/>
      <c r="O187" s="193"/>
      <c r="P187" s="193"/>
      <c r="Q187" s="193"/>
      <c r="R187" s="193"/>
      <c r="S187" s="193"/>
      <c r="T187" s="194"/>
      <c r="AT187" s="188" t="s">
        <v>176</v>
      </c>
      <c r="AU187" s="188" t="s">
        <v>84</v>
      </c>
      <c r="AV187" s="12" t="s">
        <v>84</v>
      </c>
      <c r="AW187" s="12" t="s">
        <v>35</v>
      </c>
      <c r="AX187" s="12" t="s">
        <v>80</v>
      </c>
      <c r="AY187" s="188" t="s">
        <v>166</v>
      </c>
    </row>
    <row r="188" s="1" customFormat="1" ht="22.5" customHeight="1">
      <c r="B188" s="173"/>
      <c r="C188" s="174" t="s">
        <v>381</v>
      </c>
      <c r="D188" s="174" t="s">
        <v>169</v>
      </c>
      <c r="E188" s="175" t="s">
        <v>382</v>
      </c>
      <c r="F188" s="176" t="s">
        <v>383</v>
      </c>
      <c r="G188" s="177" t="s">
        <v>356</v>
      </c>
      <c r="H188" s="213"/>
      <c r="I188" s="179"/>
      <c r="J188" s="180">
        <f>ROUND(I188*H188,2)</f>
        <v>0</v>
      </c>
      <c r="K188" s="176" t="s">
        <v>173</v>
      </c>
      <c r="L188" s="35"/>
      <c r="M188" s="181" t="s">
        <v>3</v>
      </c>
      <c r="N188" s="182" t="s">
        <v>45</v>
      </c>
      <c r="O188" s="65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AR188" s="17" t="s">
        <v>184</v>
      </c>
      <c r="AT188" s="17" t="s">
        <v>169</v>
      </c>
      <c r="AU188" s="17" t="s">
        <v>84</v>
      </c>
      <c r="AY188" s="17" t="s">
        <v>166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7" t="s">
        <v>84</v>
      </c>
      <c r="BK188" s="185">
        <f>ROUND(I188*H188,2)</f>
        <v>0</v>
      </c>
      <c r="BL188" s="17" t="s">
        <v>184</v>
      </c>
      <c r="BM188" s="17" t="s">
        <v>384</v>
      </c>
    </row>
    <row r="189" s="11" customFormat="1" ht="22.8" customHeight="1">
      <c r="B189" s="160"/>
      <c r="D189" s="161" t="s">
        <v>72</v>
      </c>
      <c r="E189" s="171" t="s">
        <v>385</v>
      </c>
      <c r="F189" s="171" t="s">
        <v>386</v>
      </c>
      <c r="I189" s="163"/>
      <c r="J189" s="172">
        <f>BK189</f>
        <v>0</v>
      </c>
      <c r="L189" s="160"/>
      <c r="M189" s="165"/>
      <c r="N189" s="166"/>
      <c r="O189" s="166"/>
      <c r="P189" s="167">
        <f>SUM(P190:P194)</f>
        <v>0</v>
      </c>
      <c r="Q189" s="166"/>
      <c r="R189" s="167">
        <f>SUM(R190:R194)</f>
        <v>0.053059049999999996</v>
      </c>
      <c r="S189" s="166"/>
      <c r="T189" s="168">
        <f>SUM(T190:T194)</f>
        <v>0.076848750000000007</v>
      </c>
      <c r="AR189" s="161" t="s">
        <v>84</v>
      </c>
      <c r="AT189" s="169" t="s">
        <v>72</v>
      </c>
      <c r="AU189" s="169" t="s">
        <v>80</v>
      </c>
      <c r="AY189" s="161" t="s">
        <v>166</v>
      </c>
      <c r="BK189" s="170">
        <f>SUM(BK190:BK194)</f>
        <v>0</v>
      </c>
    </row>
    <row r="190" s="1" customFormat="1" ht="22.5" customHeight="1">
      <c r="B190" s="173"/>
      <c r="C190" s="174" t="s">
        <v>387</v>
      </c>
      <c r="D190" s="174" t="s">
        <v>169</v>
      </c>
      <c r="E190" s="175" t="s">
        <v>388</v>
      </c>
      <c r="F190" s="176" t="s">
        <v>389</v>
      </c>
      <c r="G190" s="177" t="s">
        <v>172</v>
      </c>
      <c r="H190" s="178">
        <v>4.4550000000000001</v>
      </c>
      <c r="I190" s="179"/>
      <c r="J190" s="180">
        <f>ROUND(I190*H190,2)</f>
        <v>0</v>
      </c>
      <c r="K190" s="176" t="s">
        <v>173</v>
      </c>
      <c r="L190" s="35"/>
      <c r="M190" s="181" t="s">
        <v>3</v>
      </c>
      <c r="N190" s="182" t="s">
        <v>45</v>
      </c>
      <c r="O190" s="65"/>
      <c r="P190" s="183">
        <f>O190*H190</f>
        <v>0</v>
      </c>
      <c r="Q190" s="183">
        <v>0.011809999999999999</v>
      </c>
      <c r="R190" s="183">
        <f>Q190*H190</f>
        <v>0.052613549999999995</v>
      </c>
      <c r="S190" s="183">
        <v>0</v>
      </c>
      <c r="T190" s="184">
        <f>S190*H190</f>
        <v>0</v>
      </c>
      <c r="AR190" s="17" t="s">
        <v>184</v>
      </c>
      <c r="AT190" s="17" t="s">
        <v>169</v>
      </c>
      <c r="AU190" s="17" t="s">
        <v>84</v>
      </c>
      <c r="AY190" s="17" t="s">
        <v>166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84</v>
      </c>
      <c r="BK190" s="185">
        <f>ROUND(I190*H190,2)</f>
        <v>0</v>
      </c>
      <c r="BL190" s="17" t="s">
        <v>184</v>
      </c>
      <c r="BM190" s="17" t="s">
        <v>390</v>
      </c>
    </row>
    <row r="191" s="1" customFormat="1" ht="22.5" customHeight="1">
      <c r="B191" s="173"/>
      <c r="C191" s="174" t="s">
        <v>391</v>
      </c>
      <c r="D191" s="174" t="s">
        <v>169</v>
      </c>
      <c r="E191" s="175" t="s">
        <v>392</v>
      </c>
      <c r="F191" s="176" t="s">
        <v>393</v>
      </c>
      <c r="G191" s="177" t="s">
        <v>172</v>
      </c>
      <c r="H191" s="178">
        <v>4.4550000000000001</v>
      </c>
      <c r="I191" s="179"/>
      <c r="J191" s="180">
        <f>ROUND(I191*H191,2)</f>
        <v>0</v>
      </c>
      <c r="K191" s="176" t="s">
        <v>173</v>
      </c>
      <c r="L191" s="35"/>
      <c r="M191" s="181" t="s">
        <v>3</v>
      </c>
      <c r="N191" s="182" t="s">
        <v>45</v>
      </c>
      <c r="O191" s="65"/>
      <c r="P191" s="183">
        <f>O191*H191</f>
        <v>0</v>
      </c>
      <c r="Q191" s="183">
        <v>0.00010000000000000001</v>
      </c>
      <c r="R191" s="183">
        <f>Q191*H191</f>
        <v>0.00044550000000000004</v>
      </c>
      <c r="S191" s="183">
        <v>0</v>
      </c>
      <c r="T191" s="184">
        <f>S191*H191</f>
        <v>0</v>
      </c>
      <c r="AR191" s="17" t="s">
        <v>184</v>
      </c>
      <c r="AT191" s="17" t="s">
        <v>169</v>
      </c>
      <c r="AU191" s="17" t="s">
        <v>84</v>
      </c>
      <c r="AY191" s="17" t="s">
        <v>166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7" t="s">
        <v>84</v>
      </c>
      <c r="BK191" s="185">
        <f>ROUND(I191*H191,2)</f>
        <v>0</v>
      </c>
      <c r="BL191" s="17" t="s">
        <v>184</v>
      </c>
      <c r="BM191" s="17" t="s">
        <v>394</v>
      </c>
    </row>
    <row r="192" s="1" customFormat="1" ht="22.5" customHeight="1">
      <c r="B192" s="173"/>
      <c r="C192" s="174" t="s">
        <v>395</v>
      </c>
      <c r="D192" s="174" t="s">
        <v>169</v>
      </c>
      <c r="E192" s="175" t="s">
        <v>396</v>
      </c>
      <c r="F192" s="176" t="s">
        <v>397</v>
      </c>
      <c r="G192" s="177" t="s">
        <v>172</v>
      </c>
      <c r="H192" s="178">
        <v>4.4550000000000001</v>
      </c>
      <c r="I192" s="179"/>
      <c r="J192" s="180">
        <f>ROUND(I192*H192,2)</f>
        <v>0</v>
      </c>
      <c r="K192" s="176" t="s">
        <v>173</v>
      </c>
      <c r="L192" s="35"/>
      <c r="M192" s="181" t="s">
        <v>3</v>
      </c>
      <c r="N192" s="182" t="s">
        <v>45</v>
      </c>
      <c r="O192" s="65"/>
      <c r="P192" s="183">
        <f>O192*H192</f>
        <v>0</v>
      </c>
      <c r="Q192" s="183">
        <v>0</v>
      </c>
      <c r="R192" s="183">
        <f>Q192*H192</f>
        <v>0</v>
      </c>
      <c r="S192" s="183">
        <v>0.017250000000000001</v>
      </c>
      <c r="T192" s="184">
        <f>S192*H192</f>
        <v>0.076848750000000007</v>
      </c>
      <c r="AR192" s="17" t="s">
        <v>184</v>
      </c>
      <c r="AT192" s="17" t="s">
        <v>169</v>
      </c>
      <c r="AU192" s="17" t="s">
        <v>84</v>
      </c>
      <c r="AY192" s="17" t="s">
        <v>166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7" t="s">
        <v>84</v>
      </c>
      <c r="BK192" s="185">
        <f>ROUND(I192*H192,2)</f>
        <v>0</v>
      </c>
      <c r="BL192" s="17" t="s">
        <v>184</v>
      </c>
      <c r="BM192" s="17" t="s">
        <v>398</v>
      </c>
    </row>
    <row r="193" s="12" customFormat="1">
      <c r="B193" s="186"/>
      <c r="D193" s="187" t="s">
        <v>176</v>
      </c>
      <c r="E193" s="188" t="s">
        <v>3</v>
      </c>
      <c r="F193" s="189" t="s">
        <v>399</v>
      </c>
      <c r="H193" s="190">
        <v>4.4550000000000001</v>
      </c>
      <c r="I193" s="191"/>
      <c r="L193" s="186"/>
      <c r="M193" s="192"/>
      <c r="N193" s="193"/>
      <c r="O193" s="193"/>
      <c r="P193" s="193"/>
      <c r="Q193" s="193"/>
      <c r="R193" s="193"/>
      <c r="S193" s="193"/>
      <c r="T193" s="194"/>
      <c r="AT193" s="188" t="s">
        <v>176</v>
      </c>
      <c r="AU193" s="188" t="s">
        <v>84</v>
      </c>
      <c r="AV193" s="12" t="s">
        <v>84</v>
      </c>
      <c r="AW193" s="12" t="s">
        <v>35</v>
      </c>
      <c r="AX193" s="12" t="s">
        <v>80</v>
      </c>
      <c r="AY193" s="188" t="s">
        <v>166</v>
      </c>
    </row>
    <row r="194" s="1" customFormat="1" ht="22.5" customHeight="1">
      <c r="B194" s="173"/>
      <c r="C194" s="174" t="s">
        <v>400</v>
      </c>
      <c r="D194" s="174" t="s">
        <v>169</v>
      </c>
      <c r="E194" s="175" t="s">
        <v>401</v>
      </c>
      <c r="F194" s="176" t="s">
        <v>402</v>
      </c>
      <c r="G194" s="177" t="s">
        <v>356</v>
      </c>
      <c r="H194" s="213"/>
      <c r="I194" s="179"/>
      <c r="J194" s="180">
        <f>ROUND(I194*H194,2)</f>
        <v>0</v>
      </c>
      <c r="K194" s="176" t="s">
        <v>173</v>
      </c>
      <c r="L194" s="35"/>
      <c r="M194" s="181" t="s">
        <v>3</v>
      </c>
      <c r="N194" s="182" t="s">
        <v>45</v>
      </c>
      <c r="O194" s="65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AR194" s="17" t="s">
        <v>184</v>
      </c>
      <c r="AT194" s="17" t="s">
        <v>169</v>
      </c>
      <c r="AU194" s="17" t="s">
        <v>84</v>
      </c>
      <c r="AY194" s="17" t="s">
        <v>166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7" t="s">
        <v>84</v>
      </c>
      <c r="BK194" s="185">
        <f>ROUND(I194*H194,2)</f>
        <v>0</v>
      </c>
      <c r="BL194" s="17" t="s">
        <v>184</v>
      </c>
      <c r="BM194" s="17" t="s">
        <v>403</v>
      </c>
    </row>
    <row r="195" s="11" customFormat="1" ht="22.8" customHeight="1">
      <c r="B195" s="160"/>
      <c r="D195" s="161" t="s">
        <v>72</v>
      </c>
      <c r="E195" s="171" t="s">
        <v>404</v>
      </c>
      <c r="F195" s="171" t="s">
        <v>405</v>
      </c>
      <c r="I195" s="163"/>
      <c r="J195" s="172">
        <f>BK195</f>
        <v>0</v>
      </c>
      <c r="L195" s="160"/>
      <c r="M195" s="165"/>
      <c r="N195" s="166"/>
      <c r="O195" s="166"/>
      <c r="P195" s="167">
        <f>SUM(P196:P204)</f>
        <v>0</v>
      </c>
      <c r="Q195" s="166"/>
      <c r="R195" s="167">
        <f>SUM(R196:R204)</f>
        <v>0.61552650000000009</v>
      </c>
      <c r="S195" s="166"/>
      <c r="T195" s="168">
        <f>SUM(T196:T204)</f>
        <v>0.2318655</v>
      </c>
      <c r="AR195" s="161" t="s">
        <v>84</v>
      </c>
      <c r="AT195" s="169" t="s">
        <v>72</v>
      </c>
      <c r="AU195" s="169" t="s">
        <v>80</v>
      </c>
      <c r="AY195" s="161" t="s">
        <v>166</v>
      </c>
      <c r="BK195" s="170">
        <f>SUM(BK196:BK204)</f>
        <v>0</v>
      </c>
    </row>
    <row r="196" s="1" customFormat="1" ht="16.5" customHeight="1">
      <c r="B196" s="173"/>
      <c r="C196" s="174" t="s">
        <v>406</v>
      </c>
      <c r="D196" s="174" t="s">
        <v>169</v>
      </c>
      <c r="E196" s="175" t="s">
        <v>407</v>
      </c>
      <c r="F196" s="176" t="s">
        <v>408</v>
      </c>
      <c r="G196" s="177" t="s">
        <v>200</v>
      </c>
      <c r="H196" s="178">
        <v>26.399999999999999</v>
      </c>
      <c r="I196" s="179"/>
      <c r="J196" s="180">
        <f>ROUND(I196*H196,2)</f>
        <v>0</v>
      </c>
      <c r="K196" s="176" t="s">
        <v>3</v>
      </c>
      <c r="L196" s="35"/>
      <c r="M196" s="181" t="s">
        <v>3</v>
      </c>
      <c r="N196" s="182" t="s">
        <v>45</v>
      </c>
      <c r="O196" s="65"/>
      <c r="P196" s="183">
        <f>O196*H196</f>
        <v>0</v>
      </c>
      <c r="Q196" s="183">
        <v>0</v>
      </c>
      <c r="R196" s="183">
        <f>Q196*H196</f>
        <v>0</v>
      </c>
      <c r="S196" s="183">
        <v>0.00067000000000000002</v>
      </c>
      <c r="T196" s="184">
        <f>S196*H196</f>
        <v>0.017687999999999999</v>
      </c>
      <c r="AR196" s="17" t="s">
        <v>184</v>
      </c>
      <c r="AT196" s="17" t="s">
        <v>169</v>
      </c>
      <c r="AU196" s="17" t="s">
        <v>84</v>
      </c>
      <c r="AY196" s="17" t="s">
        <v>166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7" t="s">
        <v>84</v>
      </c>
      <c r="BK196" s="185">
        <f>ROUND(I196*H196,2)</f>
        <v>0</v>
      </c>
      <c r="BL196" s="17" t="s">
        <v>184</v>
      </c>
      <c r="BM196" s="17" t="s">
        <v>409</v>
      </c>
    </row>
    <row r="197" s="1" customFormat="1" ht="16.5" customHeight="1">
      <c r="B197" s="173"/>
      <c r="C197" s="174" t="s">
        <v>410</v>
      </c>
      <c r="D197" s="174" t="s">
        <v>169</v>
      </c>
      <c r="E197" s="175" t="s">
        <v>411</v>
      </c>
      <c r="F197" s="176" t="s">
        <v>412</v>
      </c>
      <c r="G197" s="177" t="s">
        <v>200</v>
      </c>
      <c r="H197" s="178">
        <v>128.25</v>
      </c>
      <c r="I197" s="179"/>
      <c r="J197" s="180">
        <f>ROUND(I197*H197,2)</f>
        <v>0</v>
      </c>
      <c r="K197" s="176" t="s">
        <v>173</v>
      </c>
      <c r="L197" s="35"/>
      <c r="M197" s="181" t="s">
        <v>3</v>
      </c>
      <c r="N197" s="182" t="s">
        <v>45</v>
      </c>
      <c r="O197" s="65"/>
      <c r="P197" s="183">
        <f>O197*H197</f>
        <v>0</v>
      </c>
      <c r="Q197" s="183">
        <v>0</v>
      </c>
      <c r="R197" s="183">
        <f>Q197*H197</f>
        <v>0</v>
      </c>
      <c r="S197" s="183">
        <v>0.00167</v>
      </c>
      <c r="T197" s="184">
        <f>S197*H197</f>
        <v>0.21417749999999999</v>
      </c>
      <c r="AR197" s="17" t="s">
        <v>184</v>
      </c>
      <c r="AT197" s="17" t="s">
        <v>169</v>
      </c>
      <c r="AU197" s="17" t="s">
        <v>84</v>
      </c>
      <c r="AY197" s="17" t="s">
        <v>166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7" t="s">
        <v>84</v>
      </c>
      <c r="BK197" s="185">
        <f>ROUND(I197*H197,2)</f>
        <v>0</v>
      </c>
      <c r="BL197" s="17" t="s">
        <v>184</v>
      </c>
      <c r="BM197" s="17" t="s">
        <v>413</v>
      </c>
    </row>
    <row r="198" s="12" customFormat="1">
      <c r="B198" s="186"/>
      <c r="D198" s="187" t="s">
        <v>176</v>
      </c>
      <c r="E198" s="188" t="s">
        <v>3</v>
      </c>
      <c r="F198" s="189" t="s">
        <v>414</v>
      </c>
      <c r="H198" s="190">
        <v>128.25</v>
      </c>
      <c r="I198" s="191"/>
      <c r="L198" s="186"/>
      <c r="M198" s="192"/>
      <c r="N198" s="193"/>
      <c r="O198" s="193"/>
      <c r="P198" s="193"/>
      <c r="Q198" s="193"/>
      <c r="R198" s="193"/>
      <c r="S198" s="193"/>
      <c r="T198" s="194"/>
      <c r="AT198" s="188" t="s">
        <v>176</v>
      </c>
      <c r="AU198" s="188" t="s">
        <v>84</v>
      </c>
      <c r="AV198" s="12" t="s">
        <v>84</v>
      </c>
      <c r="AW198" s="12" t="s">
        <v>35</v>
      </c>
      <c r="AX198" s="12" t="s">
        <v>80</v>
      </c>
      <c r="AY198" s="188" t="s">
        <v>166</v>
      </c>
    </row>
    <row r="199" s="1" customFormat="1" ht="16.5" customHeight="1">
      <c r="B199" s="173"/>
      <c r="C199" s="174" t="s">
        <v>415</v>
      </c>
      <c r="D199" s="174" t="s">
        <v>169</v>
      </c>
      <c r="E199" s="175" t="s">
        <v>416</v>
      </c>
      <c r="F199" s="176" t="s">
        <v>417</v>
      </c>
      <c r="G199" s="177" t="s">
        <v>200</v>
      </c>
      <c r="H199" s="178">
        <v>128.25</v>
      </c>
      <c r="I199" s="179"/>
      <c r="J199" s="180">
        <f>ROUND(I199*H199,2)</f>
        <v>0</v>
      </c>
      <c r="K199" s="176" t="s">
        <v>3</v>
      </c>
      <c r="L199" s="35"/>
      <c r="M199" s="181" t="s">
        <v>3</v>
      </c>
      <c r="N199" s="182" t="s">
        <v>45</v>
      </c>
      <c r="O199" s="65"/>
      <c r="P199" s="183">
        <f>O199*H199</f>
        <v>0</v>
      </c>
      <c r="Q199" s="183">
        <v>0.0042900000000000004</v>
      </c>
      <c r="R199" s="183">
        <f>Q199*H199</f>
        <v>0.55019250000000008</v>
      </c>
      <c r="S199" s="183">
        <v>0</v>
      </c>
      <c r="T199" s="184">
        <f>S199*H199</f>
        <v>0</v>
      </c>
      <c r="AR199" s="17" t="s">
        <v>184</v>
      </c>
      <c r="AT199" s="17" t="s">
        <v>169</v>
      </c>
      <c r="AU199" s="17" t="s">
        <v>84</v>
      </c>
      <c r="AY199" s="17" t="s">
        <v>166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84</v>
      </c>
      <c r="BK199" s="185">
        <f>ROUND(I199*H199,2)</f>
        <v>0</v>
      </c>
      <c r="BL199" s="17" t="s">
        <v>184</v>
      </c>
      <c r="BM199" s="17" t="s">
        <v>418</v>
      </c>
    </row>
    <row r="200" s="1" customFormat="1" ht="16.5" customHeight="1">
      <c r="B200" s="173"/>
      <c r="C200" s="174" t="s">
        <v>419</v>
      </c>
      <c r="D200" s="174" t="s">
        <v>169</v>
      </c>
      <c r="E200" s="175" t="s">
        <v>420</v>
      </c>
      <c r="F200" s="176" t="s">
        <v>421</v>
      </c>
      <c r="G200" s="177" t="s">
        <v>200</v>
      </c>
      <c r="H200" s="178">
        <v>7.7999999999999998</v>
      </c>
      <c r="I200" s="179"/>
      <c r="J200" s="180">
        <f>ROUND(I200*H200,2)</f>
        <v>0</v>
      </c>
      <c r="K200" s="176" t="s">
        <v>3</v>
      </c>
      <c r="L200" s="35"/>
      <c r="M200" s="181" t="s">
        <v>3</v>
      </c>
      <c r="N200" s="182" t="s">
        <v>45</v>
      </c>
      <c r="O200" s="65"/>
      <c r="P200" s="183">
        <f>O200*H200</f>
        <v>0</v>
      </c>
      <c r="Q200" s="183">
        <v>0.00093000000000000005</v>
      </c>
      <c r="R200" s="183">
        <f>Q200*H200</f>
        <v>0.007254</v>
      </c>
      <c r="S200" s="183">
        <v>0</v>
      </c>
      <c r="T200" s="184">
        <f>S200*H200</f>
        <v>0</v>
      </c>
      <c r="AR200" s="17" t="s">
        <v>184</v>
      </c>
      <c r="AT200" s="17" t="s">
        <v>169</v>
      </c>
      <c r="AU200" s="17" t="s">
        <v>84</v>
      </c>
      <c r="AY200" s="17" t="s">
        <v>166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7" t="s">
        <v>84</v>
      </c>
      <c r="BK200" s="185">
        <f>ROUND(I200*H200,2)</f>
        <v>0</v>
      </c>
      <c r="BL200" s="17" t="s">
        <v>184</v>
      </c>
      <c r="BM200" s="17" t="s">
        <v>422</v>
      </c>
    </row>
    <row r="201" s="12" customFormat="1">
      <c r="B201" s="186"/>
      <c r="D201" s="187" t="s">
        <v>176</v>
      </c>
      <c r="E201" s="188" t="s">
        <v>3</v>
      </c>
      <c r="F201" s="189" t="s">
        <v>423</v>
      </c>
      <c r="H201" s="190">
        <v>7.7999999999999998</v>
      </c>
      <c r="I201" s="191"/>
      <c r="L201" s="186"/>
      <c r="M201" s="192"/>
      <c r="N201" s="193"/>
      <c r="O201" s="193"/>
      <c r="P201" s="193"/>
      <c r="Q201" s="193"/>
      <c r="R201" s="193"/>
      <c r="S201" s="193"/>
      <c r="T201" s="194"/>
      <c r="AT201" s="188" t="s">
        <v>176</v>
      </c>
      <c r="AU201" s="188" t="s">
        <v>84</v>
      </c>
      <c r="AV201" s="12" t="s">
        <v>84</v>
      </c>
      <c r="AW201" s="12" t="s">
        <v>35</v>
      </c>
      <c r="AX201" s="12" t="s">
        <v>80</v>
      </c>
      <c r="AY201" s="188" t="s">
        <v>166</v>
      </c>
    </row>
    <row r="202" s="1" customFormat="1" ht="16.5" customHeight="1">
      <c r="B202" s="173"/>
      <c r="C202" s="174" t="s">
        <v>424</v>
      </c>
      <c r="D202" s="174" t="s">
        <v>169</v>
      </c>
      <c r="E202" s="175" t="s">
        <v>425</v>
      </c>
      <c r="F202" s="176" t="s">
        <v>426</v>
      </c>
      <c r="G202" s="177" t="s">
        <v>200</v>
      </c>
      <c r="H202" s="178">
        <v>26.399999999999999</v>
      </c>
      <c r="I202" s="179"/>
      <c r="J202" s="180">
        <f>ROUND(I202*H202,2)</f>
        <v>0</v>
      </c>
      <c r="K202" s="176" t="s">
        <v>3</v>
      </c>
      <c r="L202" s="35"/>
      <c r="M202" s="181" t="s">
        <v>3</v>
      </c>
      <c r="N202" s="182" t="s">
        <v>45</v>
      </c>
      <c r="O202" s="65"/>
      <c r="P202" s="183">
        <f>O202*H202</f>
        <v>0</v>
      </c>
      <c r="Q202" s="183">
        <v>0.0022000000000000001</v>
      </c>
      <c r="R202" s="183">
        <f>Q202*H202</f>
        <v>0.05808</v>
      </c>
      <c r="S202" s="183">
        <v>0</v>
      </c>
      <c r="T202" s="184">
        <f>S202*H202</f>
        <v>0</v>
      </c>
      <c r="AR202" s="17" t="s">
        <v>184</v>
      </c>
      <c r="AT202" s="17" t="s">
        <v>169</v>
      </c>
      <c r="AU202" s="17" t="s">
        <v>84</v>
      </c>
      <c r="AY202" s="17" t="s">
        <v>166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7" t="s">
        <v>84</v>
      </c>
      <c r="BK202" s="185">
        <f>ROUND(I202*H202,2)</f>
        <v>0</v>
      </c>
      <c r="BL202" s="17" t="s">
        <v>184</v>
      </c>
      <c r="BM202" s="17" t="s">
        <v>427</v>
      </c>
    </row>
    <row r="203" s="12" customFormat="1">
      <c r="B203" s="186"/>
      <c r="D203" s="187" t="s">
        <v>176</v>
      </c>
      <c r="E203" s="188" t="s">
        <v>3</v>
      </c>
      <c r="F203" s="189" t="s">
        <v>428</v>
      </c>
      <c r="H203" s="190">
        <v>26.399999999999999</v>
      </c>
      <c r="I203" s="191"/>
      <c r="L203" s="186"/>
      <c r="M203" s="192"/>
      <c r="N203" s="193"/>
      <c r="O203" s="193"/>
      <c r="P203" s="193"/>
      <c r="Q203" s="193"/>
      <c r="R203" s="193"/>
      <c r="S203" s="193"/>
      <c r="T203" s="194"/>
      <c r="AT203" s="188" t="s">
        <v>176</v>
      </c>
      <c r="AU203" s="188" t="s">
        <v>84</v>
      </c>
      <c r="AV203" s="12" t="s">
        <v>84</v>
      </c>
      <c r="AW203" s="12" t="s">
        <v>35</v>
      </c>
      <c r="AX203" s="12" t="s">
        <v>80</v>
      </c>
      <c r="AY203" s="188" t="s">
        <v>166</v>
      </c>
    </row>
    <row r="204" s="1" customFormat="1" ht="22.5" customHeight="1">
      <c r="B204" s="173"/>
      <c r="C204" s="174" t="s">
        <v>429</v>
      </c>
      <c r="D204" s="174" t="s">
        <v>169</v>
      </c>
      <c r="E204" s="175" t="s">
        <v>430</v>
      </c>
      <c r="F204" s="176" t="s">
        <v>431</v>
      </c>
      <c r="G204" s="177" t="s">
        <v>356</v>
      </c>
      <c r="H204" s="213"/>
      <c r="I204" s="179"/>
      <c r="J204" s="180">
        <f>ROUND(I204*H204,2)</f>
        <v>0</v>
      </c>
      <c r="K204" s="176" t="s">
        <v>173</v>
      </c>
      <c r="L204" s="35"/>
      <c r="M204" s="181" t="s">
        <v>3</v>
      </c>
      <c r="N204" s="182" t="s">
        <v>45</v>
      </c>
      <c r="O204" s="65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AR204" s="17" t="s">
        <v>184</v>
      </c>
      <c r="AT204" s="17" t="s">
        <v>169</v>
      </c>
      <c r="AU204" s="17" t="s">
        <v>84</v>
      </c>
      <c r="AY204" s="17" t="s">
        <v>166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84</v>
      </c>
      <c r="BK204" s="185">
        <f>ROUND(I204*H204,2)</f>
        <v>0</v>
      </c>
      <c r="BL204" s="17" t="s">
        <v>184</v>
      </c>
      <c r="BM204" s="17" t="s">
        <v>432</v>
      </c>
    </row>
    <row r="205" s="11" customFormat="1" ht="22.8" customHeight="1">
      <c r="B205" s="160"/>
      <c r="D205" s="161" t="s">
        <v>72</v>
      </c>
      <c r="E205" s="171" t="s">
        <v>433</v>
      </c>
      <c r="F205" s="171" t="s">
        <v>434</v>
      </c>
      <c r="I205" s="163"/>
      <c r="J205" s="172">
        <f>BK205</f>
        <v>0</v>
      </c>
      <c r="L205" s="160"/>
      <c r="M205" s="165"/>
      <c r="N205" s="166"/>
      <c r="O205" s="166"/>
      <c r="P205" s="167">
        <f>P206</f>
        <v>0</v>
      </c>
      <c r="Q205" s="166"/>
      <c r="R205" s="167">
        <f>R206</f>
        <v>0</v>
      </c>
      <c r="S205" s="166"/>
      <c r="T205" s="168">
        <f>T206</f>
        <v>0</v>
      </c>
      <c r="AR205" s="161" t="s">
        <v>84</v>
      </c>
      <c r="AT205" s="169" t="s">
        <v>72</v>
      </c>
      <c r="AU205" s="169" t="s">
        <v>80</v>
      </c>
      <c r="AY205" s="161" t="s">
        <v>166</v>
      </c>
      <c r="BK205" s="170">
        <f>BK206</f>
        <v>0</v>
      </c>
    </row>
    <row r="206" s="1" customFormat="1" ht="16.5" customHeight="1">
      <c r="B206" s="173"/>
      <c r="C206" s="174" t="s">
        <v>435</v>
      </c>
      <c r="D206" s="174" t="s">
        <v>169</v>
      </c>
      <c r="E206" s="175" t="s">
        <v>436</v>
      </c>
      <c r="F206" s="176" t="s">
        <v>437</v>
      </c>
      <c r="G206" s="177" t="s">
        <v>438</v>
      </c>
      <c r="H206" s="178">
        <v>14</v>
      </c>
      <c r="I206" s="179"/>
      <c r="J206" s="180">
        <f>ROUND(I206*H206,2)</f>
        <v>0</v>
      </c>
      <c r="K206" s="176" t="s">
        <v>3</v>
      </c>
      <c r="L206" s="35"/>
      <c r="M206" s="181" t="s">
        <v>3</v>
      </c>
      <c r="N206" s="182" t="s">
        <v>45</v>
      </c>
      <c r="O206" s="65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AR206" s="17" t="s">
        <v>184</v>
      </c>
      <c r="AT206" s="17" t="s">
        <v>169</v>
      </c>
      <c r="AU206" s="17" t="s">
        <v>84</v>
      </c>
      <c r="AY206" s="17" t="s">
        <v>166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7" t="s">
        <v>84</v>
      </c>
      <c r="BK206" s="185">
        <f>ROUND(I206*H206,2)</f>
        <v>0</v>
      </c>
      <c r="BL206" s="17" t="s">
        <v>184</v>
      </c>
      <c r="BM206" s="17" t="s">
        <v>439</v>
      </c>
    </row>
    <row r="207" s="11" customFormat="1" ht="22.8" customHeight="1">
      <c r="B207" s="160"/>
      <c r="D207" s="161" t="s">
        <v>72</v>
      </c>
      <c r="E207" s="171" t="s">
        <v>440</v>
      </c>
      <c r="F207" s="171" t="s">
        <v>441</v>
      </c>
      <c r="I207" s="163"/>
      <c r="J207" s="172">
        <f>BK207</f>
        <v>0</v>
      </c>
      <c r="L207" s="160"/>
      <c r="M207" s="165"/>
      <c r="N207" s="166"/>
      <c r="O207" s="166"/>
      <c r="P207" s="167">
        <f>SUM(P208:P232)</f>
        <v>0</v>
      </c>
      <c r="Q207" s="166"/>
      <c r="R207" s="167">
        <f>SUM(R208:R232)</f>
        <v>0.27098</v>
      </c>
      <c r="S207" s="166"/>
      <c r="T207" s="168">
        <f>SUM(T208:T232)</f>
        <v>0</v>
      </c>
      <c r="AR207" s="161" t="s">
        <v>84</v>
      </c>
      <c r="AT207" s="169" t="s">
        <v>72</v>
      </c>
      <c r="AU207" s="169" t="s">
        <v>80</v>
      </c>
      <c r="AY207" s="161" t="s">
        <v>166</v>
      </c>
      <c r="BK207" s="170">
        <f>SUM(BK208:BK232)</f>
        <v>0</v>
      </c>
    </row>
    <row r="208" s="1" customFormat="1" ht="16.5" customHeight="1">
      <c r="B208" s="173"/>
      <c r="C208" s="174" t="s">
        <v>442</v>
      </c>
      <c r="D208" s="174" t="s">
        <v>169</v>
      </c>
      <c r="E208" s="175" t="s">
        <v>443</v>
      </c>
      <c r="F208" s="176" t="s">
        <v>444</v>
      </c>
      <c r="G208" s="177" t="s">
        <v>438</v>
      </c>
      <c r="H208" s="178">
        <v>33</v>
      </c>
      <c r="I208" s="179"/>
      <c r="J208" s="180">
        <f>ROUND(I208*H208,2)</f>
        <v>0</v>
      </c>
      <c r="K208" s="176" t="s">
        <v>3</v>
      </c>
      <c r="L208" s="35"/>
      <c r="M208" s="181" t="s">
        <v>3</v>
      </c>
      <c r="N208" s="182" t="s">
        <v>45</v>
      </c>
      <c r="O208" s="65"/>
      <c r="P208" s="183">
        <f>O208*H208</f>
        <v>0</v>
      </c>
      <c r="Q208" s="183">
        <v>0.00025000000000000001</v>
      </c>
      <c r="R208" s="183">
        <f>Q208*H208</f>
        <v>0.0082500000000000004</v>
      </c>
      <c r="S208" s="183">
        <v>0</v>
      </c>
      <c r="T208" s="184">
        <f>S208*H208</f>
        <v>0</v>
      </c>
      <c r="AR208" s="17" t="s">
        <v>184</v>
      </c>
      <c r="AT208" s="17" t="s">
        <v>169</v>
      </c>
      <c r="AU208" s="17" t="s">
        <v>84</v>
      </c>
      <c r="AY208" s="17" t="s">
        <v>166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84</v>
      </c>
      <c r="BK208" s="185">
        <f>ROUND(I208*H208,2)</f>
        <v>0</v>
      </c>
      <c r="BL208" s="17" t="s">
        <v>184</v>
      </c>
      <c r="BM208" s="17" t="s">
        <v>445</v>
      </c>
    </row>
    <row r="209" s="12" customFormat="1">
      <c r="B209" s="186"/>
      <c r="D209" s="187" t="s">
        <v>176</v>
      </c>
      <c r="E209" s="188" t="s">
        <v>3</v>
      </c>
      <c r="F209" s="189" t="s">
        <v>345</v>
      </c>
      <c r="H209" s="190">
        <v>33</v>
      </c>
      <c r="I209" s="191"/>
      <c r="L209" s="186"/>
      <c r="M209" s="192"/>
      <c r="N209" s="193"/>
      <c r="O209" s="193"/>
      <c r="P209" s="193"/>
      <c r="Q209" s="193"/>
      <c r="R209" s="193"/>
      <c r="S209" s="193"/>
      <c r="T209" s="194"/>
      <c r="AT209" s="188" t="s">
        <v>176</v>
      </c>
      <c r="AU209" s="188" t="s">
        <v>84</v>
      </c>
      <c r="AV209" s="12" t="s">
        <v>84</v>
      </c>
      <c r="AW209" s="12" t="s">
        <v>35</v>
      </c>
      <c r="AX209" s="12" t="s">
        <v>80</v>
      </c>
      <c r="AY209" s="188" t="s">
        <v>166</v>
      </c>
    </row>
    <row r="210" s="1" customFormat="1" ht="16.5" customHeight="1">
      <c r="B210" s="173"/>
      <c r="C210" s="174" t="s">
        <v>446</v>
      </c>
      <c r="D210" s="174" t="s">
        <v>169</v>
      </c>
      <c r="E210" s="175" t="s">
        <v>447</v>
      </c>
      <c r="F210" s="176" t="s">
        <v>448</v>
      </c>
      <c r="G210" s="177" t="s">
        <v>438</v>
      </c>
      <c r="H210" s="178">
        <v>5</v>
      </c>
      <c r="I210" s="179"/>
      <c r="J210" s="180">
        <f>ROUND(I210*H210,2)</f>
        <v>0</v>
      </c>
      <c r="K210" s="176" t="s">
        <v>3</v>
      </c>
      <c r="L210" s="35"/>
      <c r="M210" s="181" t="s">
        <v>3</v>
      </c>
      <c r="N210" s="182" t="s">
        <v>45</v>
      </c>
      <c r="O210" s="65"/>
      <c r="P210" s="183">
        <f>O210*H210</f>
        <v>0</v>
      </c>
      <c r="Q210" s="183">
        <v>0.00025999999999999998</v>
      </c>
      <c r="R210" s="183">
        <f>Q210*H210</f>
        <v>0.0012999999999999999</v>
      </c>
      <c r="S210" s="183">
        <v>0</v>
      </c>
      <c r="T210" s="184">
        <f>S210*H210</f>
        <v>0</v>
      </c>
      <c r="AR210" s="17" t="s">
        <v>184</v>
      </c>
      <c r="AT210" s="17" t="s">
        <v>169</v>
      </c>
      <c r="AU210" s="17" t="s">
        <v>84</v>
      </c>
      <c r="AY210" s="17" t="s">
        <v>166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7" t="s">
        <v>84</v>
      </c>
      <c r="BK210" s="185">
        <f>ROUND(I210*H210,2)</f>
        <v>0</v>
      </c>
      <c r="BL210" s="17" t="s">
        <v>184</v>
      </c>
      <c r="BM210" s="17" t="s">
        <v>449</v>
      </c>
    </row>
    <row r="211" s="1" customFormat="1" ht="22.5" customHeight="1">
      <c r="B211" s="173"/>
      <c r="C211" s="174" t="s">
        <v>450</v>
      </c>
      <c r="D211" s="174" t="s">
        <v>169</v>
      </c>
      <c r="E211" s="175" t="s">
        <v>451</v>
      </c>
      <c r="F211" s="176" t="s">
        <v>452</v>
      </c>
      <c r="G211" s="177" t="s">
        <v>438</v>
      </c>
      <c r="H211" s="178">
        <v>21</v>
      </c>
      <c r="I211" s="179"/>
      <c r="J211" s="180">
        <f>ROUND(I211*H211,2)</f>
        <v>0</v>
      </c>
      <c r="K211" s="176" t="s">
        <v>3</v>
      </c>
      <c r="L211" s="35"/>
      <c r="M211" s="181" t="s">
        <v>3</v>
      </c>
      <c r="N211" s="182" t="s">
        <v>45</v>
      </c>
      <c r="O211" s="65"/>
      <c r="P211" s="183">
        <f>O211*H211</f>
        <v>0</v>
      </c>
      <c r="Q211" s="183">
        <v>0.00025999999999999998</v>
      </c>
      <c r="R211" s="183">
        <f>Q211*H211</f>
        <v>0.0054599999999999996</v>
      </c>
      <c r="S211" s="183">
        <v>0</v>
      </c>
      <c r="T211" s="184">
        <f>S211*H211</f>
        <v>0</v>
      </c>
      <c r="AR211" s="17" t="s">
        <v>184</v>
      </c>
      <c r="AT211" s="17" t="s">
        <v>169</v>
      </c>
      <c r="AU211" s="17" t="s">
        <v>84</v>
      </c>
      <c r="AY211" s="17" t="s">
        <v>166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7" t="s">
        <v>84</v>
      </c>
      <c r="BK211" s="185">
        <f>ROUND(I211*H211,2)</f>
        <v>0</v>
      </c>
      <c r="BL211" s="17" t="s">
        <v>184</v>
      </c>
      <c r="BM211" s="17" t="s">
        <v>453</v>
      </c>
    </row>
    <row r="212" s="1" customFormat="1" ht="16.5" customHeight="1">
      <c r="B212" s="173"/>
      <c r="C212" s="174" t="s">
        <v>454</v>
      </c>
      <c r="D212" s="174" t="s">
        <v>169</v>
      </c>
      <c r="E212" s="175" t="s">
        <v>455</v>
      </c>
      <c r="F212" s="176" t="s">
        <v>456</v>
      </c>
      <c r="G212" s="177" t="s">
        <v>438</v>
      </c>
      <c r="H212" s="178">
        <v>10</v>
      </c>
      <c r="I212" s="179"/>
      <c r="J212" s="180">
        <f>ROUND(I212*H212,2)</f>
        <v>0</v>
      </c>
      <c r="K212" s="176" t="s">
        <v>3</v>
      </c>
      <c r="L212" s="35"/>
      <c r="M212" s="181" t="s">
        <v>3</v>
      </c>
      <c r="N212" s="182" t="s">
        <v>45</v>
      </c>
      <c r="O212" s="65"/>
      <c r="P212" s="183">
        <f>O212*H212</f>
        <v>0</v>
      </c>
      <c r="Q212" s="183">
        <v>0.00025999999999999998</v>
      </c>
      <c r="R212" s="183">
        <f>Q212*H212</f>
        <v>0.0025999999999999999</v>
      </c>
      <c r="S212" s="183">
        <v>0</v>
      </c>
      <c r="T212" s="184">
        <f>S212*H212</f>
        <v>0</v>
      </c>
      <c r="AR212" s="17" t="s">
        <v>184</v>
      </c>
      <c r="AT212" s="17" t="s">
        <v>169</v>
      </c>
      <c r="AU212" s="17" t="s">
        <v>84</v>
      </c>
      <c r="AY212" s="17" t="s">
        <v>166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7" t="s">
        <v>84</v>
      </c>
      <c r="BK212" s="185">
        <f>ROUND(I212*H212,2)</f>
        <v>0</v>
      </c>
      <c r="BL212" s="17" t="s">
        <v>184</v>
      </c>
      <c r="BM212" s="17" t="s">
        <v>457</v>
      </c>
    </row>
    <row r="213" s="1" customFormat="1" ht="22.5" customHeight="1">
      <c r="B213" s="173"/>
      <c r="C213" s="174" t="s">
        <v>458</v>
      </c>
      <c r="D213" s="174" t="s">
        <v>169</v>
      </c>
      <c r="E213" s="175" t="s">
        <v>459</v>
      </c>
      <c r="F213" s="176" t="s">
        <v>460</v>
      </c>
      <c r="G213" s="177" t="s">
        <v>438</v>
      </c>
      <c r="H213" s="178">
        <v>1</v>
      </c>
      <c r="I213" s="179"/>
      <c r="J213" s="180">
        <f>ROUND(I213*H213,2)</f>
        <v>0</v>
      </c>
      <c r="K213" s="176" t="s">
        <v>3</v>
      </c>
      <c r="L213" s="35"/>
      <c r="M213" s="181" t="s">
        <v>3</v>
      </c>
      <c r="N213" s="182" t="s">
        <v>45</v>
      </c>
      <c r="O213" s="65"/>
      <c r="P213" s="183">
        <f>O213*H213</f>
        <v>0</v>
      </c>
      <c r="Q213" s="183">
        <v>0.00025999999999999998</v>
      </c>
      <c r="R213" s="183">
        <f>Q213*H213</f>
        <v>0.00025999999999999998</v>
      </c>
      <c r="S213" s="183">
        <v>0</v>
      </c>
      <c r="T213" s="184">
        <f>S213*H213</f>
        <v>0</v>
      </c>
      <c r="AR213" s="17" t="s">
        <v>184</v>
      </c>
      <c r="AT213" s="17" t="s">
        <v>169</v>
      </c>
      <c r="AU213" s="17" t="s">
        <v>84</v>
      </c>
      <c r="AY213" s="17" t="s">
        <v>166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84</v>
      </c>
      <c r="BK213" s="185">
        <f>ROUND(I213*H213,2)</f>
        <v>0</v>
      </c>
      <c r="BL213" s="17" t="s">
        <v>184</v>
      </c>
      <c r="BM213" s="17" t="s">
        <v>461</v>
      </c>
    </row>
    <row r="214" s="1" customFormat="1" ht="16.5" customHeight="1">
      <c r="B214" s="173"/>
      <c r="C214" s="174" t="s">
        <v>462</v>
      </c>
      <c r="D214" s="174" t="s">
        <v>169</v>
      </c>
      <c r="E214" s="175" t="s">
        <v>463</v>
      </c>
      <c r="F214" s="176" t="s">
        <v>464</v>
      </c>
      <c r="G214" s="177" t="s">
        <v>438</v>
      </c>
      <c r="H214" s="178">
        <v>3</v>
      </c>
      <c r="I214" s="179"/>
      <c r="J214" s="180">
        <f>ROUND(I214*H214,2)</f>
        <v>0</v>
      </c>
      <c r="K214" s="176" t="s">
        <v>3</v>
      </c>
      <c r="L214" s="35"/>
      <c r="M214" s="181" t="s">
        <v>3</v>
      </c>
      <c r="N214" s="182" t="s">
        <v>45</v>
      </c>
      <c r="O214" s="65"/>
      <c r="P214" s="183">
        <f>O214*H214</f>
        <v>0</v>
      </c>
      <c r="Q214" s="183">
        <v>0.00025999999999999998</v>
      </c>
      <c r="R214" s="183">
        <f>Q214*H214</f>
        <v>0.00077999999999999988</v>
      </c>
      <c r="S214" s="183">
        <v>0</v>
      </c>
      <c r="T214" s="184">
        <f>S214*H214</f>
        <v>0</v>
      </c>
      <c r="AR214" s="17" t="s">
        <v>184</v>
      </c>
      <c r="AT214" s="17" t="s">
        <v>169</v>
      </c>
      <c r="AU214" s="17" t="s">
        <v>84</v>
      </c>
      <c r="AY214" s="17" t="s">
        <v>166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7" t="s">
        <v>84</v>
      </c>
      <c r="BK214" s="185">
        <f>ROUND(I214*H214,2)</f>
        <v>0</v>
      </c>
      <c r="BL214" s="17" t="s">
        <v>184</v>
      </c>
      <c r="BM214" s="17" t="s">
        <v>465</v>
      </c>
    </row>
    <row r="215" s="1" customFormat="1" ht="16.5" customHeight="1">
      <c r="B215" s="173"/>
      <c r="C215" s="174" t="s">
        <v>466</v>
      </c>
      <c r="D215" s="174" t="s">
        <v>169</v>
      </c>
      <c r="E215" s="175" t="s">
        <v>467</v>
      </c>
      <c r="F215" s="176" t="s">
        <v>468</v>
      </c>
      <c r="G215" s="177" t="s">
        <v>438</v>
      </c>
      <c r="H215" s="178">
        <v>3</v>
      </c>
      <c r="I215" s="179"/>
      <c r="J215" s="180">
        <f>ROUND(I215*H215,2)</f>
        <v>0</v>
      </c>
      <c r="K215" s="176" t="s">
        <v>3</v>
      </c>
      <c r="L215" s="35"/>
      <c r="M215" s="181" t="s">
        <v>3</v>
      </c>
      <c r="N215" s="182" t="s">
        <v>45</v>
      </c>
      <c r="O215" s="65"/>
      <c r="P215" s="183">
        <f>O215*H215</f>
        <v>0</v>
      </c>
      <c r="Q215" s="183">
        <v>0.00025999999999999998</v>
      </c>
      <c r="R215" s="183">
        <f>Q215*H215</f>
        <v>0.00077999999999999988</v>
      </c>
      <c r="S215" s="183">
        <v>0</v>
      </c>
      <c r="T215" s="184">
        <f>S215*H215</f>
        <v>0</v>
      </c>
      <c r="AR215" s="17" t="s">
        <v>184</v>
      </c>
      <c r="AT215" s="17" t="s">
        <v>169</v>
      </c>
      <c r="AU215" s="17" t="s">
        <v>84</v>
      </c>
      <c r="AY215" s="17" t="s">
        <v>166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7" t="s">
        <v>84</v>
      </c>
      <c r="BK215" s="185">
        <f>ROUND(I215*H215,2)</f>
        <v>0</v>
      </c>
      <c r="BL215" s="17" t="s">
        <v>184</v>
      </c>
      <c r="BM215" s="17" t="s">
        <v>469</v>
      </c>
    </row>
    <row r="216" s="1" customFormat="1" ht="16.5" customHeight="1">
      <c r="B216" s="173"/>
      <c r="C216" s="174" t="s">
        <v>470</v>
      </c>
      <c r="D216" s="174" t="s">
        <v>169</v>
      </c>
      <c r="E216" s="175" t="s">
        <v>471</v>
      </c>
      <c r="F216" s="176" t="s">
        <v>472</v>
      </c>
      <c r="G216" s="177" t="s">
        <v>438</v>
      </c>
      <c r="H216" s="178">
        <v>2</v>
      </c>
      <c r="I216" s="179"/>
      <c r="J216" s="180">
        <f>ROUND(I216*H216,2)</f>
        <v>0</v>
      </c>
      <c r="K216" s="176" t="s">
        <v>3</v>
      </c>
      <c r="L216" s="35"/>
      <c r="M216" s="181" t="s">
        <v>3</v>
      </c>
      <c r="N216" s="182" t="s">
        <v>45</v>
      </c>
      <c r="O216" s="65"/>
      <c r="P216" s="183">
        <f>O216*H216</f>
        <v>0</v>
      </c>
      <c r="Q216" s="183">
        <v>0.00025999999999999998</v>
      </c>
      <c r="R216" s="183">
        <f>Q216*H216</f>
        <v>0.00051999999999999995</v>
      </c>
      <c r="S216" s="183">
        <v>0</v>
      </c>
      <c r="T216" s="184">
        <f>S216*H216</f>
        <v>0</v>
      </c>
      <c r="AR216" s="17" t="s">
        <v>184</v>
      </c>
      <c r="AT216" s="17" t="s">
        <v>169</v>
      </c>
      <c r="AU216" s="17" t="s">
        <v>84</v>
      </c>
      <c r="AY216" s="17" t="s">
        <v>166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7" t="s">
        <v>84</v>
      </c>
      <c r="BK216" s="185">
        <f>ROUND(I216*H216,2)</f>
        <v>0</v>
      </c>
      <c r="BL216" s="17" t="s">
        <v>184</v>
      </c>
      <c r="BM216" s="17" t="s">
        <v>473</v>
      </c>
    </row>
    <row r="217" s="1" customFormat="1" ht="16.5" customHeight="1">
      <c r="B217" s="173"/>
      <c r="C217" s="174" t="s">
        <v>474</v>
      </c>
      <c r="D217" s="174" t="s">
        <v>169</v>
      </c>
      <c r="E217" s="175" t="s">
        <v>475</v>
      </c>
      <c r="F217" s="176" t="s">
        <v>476</v>
      </c>
      <c r="G217" s="177" t="s">
        <v>438</v>
      </c>
      <c r="H217" s="178">
        <v>1</v>
      </c>
      <c r="I217" s="179"/>
      <c r="J217" s="180">
        <f>ROUND(I217*H217,2)</f>
        <v>0</v>
      </c>
      <c r="K217" s="176" t="s">
        <v>3</v>
      </c>
      <c r="L217" s="35"/>
      <c r="M217" s="181" t="s">
        <v>3</v>
      </c>
      <c r="N217" s="182" t="s">
        <v>45</v>
      </c>
      <c r="O217" s="65"/>
      <c r="P217" s="183">
        <f>O217*H217</f>
        <v>0</v>
      </c>
      <c r="Q217" s="183">
        <v>0</v>
      </c>
      <c r="R217" s="183">
        <f>Q217*H217</f>
        <v>0</v>
      </c>
      <c r="S217" s="183">
        <v>0</v>
      </c>
      <c r="T217" s="184">
        <f>S217*H217</f>
        <v>0</v>
      </c>
      <c r="AR217" s="17" t="s">
        <v>184</v>
      </c>
      <c r="AT217" s="17" t="s">
        <v>169</v>
      </c>
      <c r="AU217" s="17" t="s">
        <v>84</v>
      </c>
      <c r="AY217" s="17" t="s">
        <v>166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84</v>
      </c>
      <c r="BK217" s="185">
        <f>ROUND(I217*H217,2)</f>
        <v>0</v>
      </c>
      <c r="BL217" s="17" t="s">
        <v>184</v>
      </c>
      <c r="BM217" s="17" t="s">
        <v>477</v>
      </c>
    </row>
    <row r="218" s="12" customFormat="1">
      <c r="B218" s="186"/>
      <c r="D218" s="187" t="s">
        <v>176</v>
      </c>
      <c r="E218" s="188" t="s">
        <v>3</v>
      </c>
      <c r="F218" s="189" t="s">
        <v>80</v>
      </c>
      <c r="H218" s="190">
        <v>1</v>
      </c>
      <c r="I218" s="191"/>
      <c r="L218" s="186"/>
      <c r="M218" s="192"/>
      <c r="N218" s="193"/>
      <c r="O218" s="193"/>
      <c r="P218" s="193"/>
      <c r="Q218" s="193"/>
      <c r="R218" s="193"/>
      <c r="S218" s="193"/>
      <c r="T218" s="194"/>
      <c r="AT218" s="188" t="s">
        <v>176</v>
      </c>
      <c r="AU218" s="188" t="s">
        <v>84</v>
      </c>
      <c r="AV218" s="12" t="s">
        <v>84</v>
      </c>
      <c r="AW218" s="12" t="s">
        <v>35</v>
      </c>
      <c r="AX218" s="12" t="s">
        <v>80</v>
      </c>
      <c r="AY218" s="188" t="s">
        <v>166</v>
      </c>
    </row>
    <row r="219" s="1" customFormat="1" ht="22.5" customHeight="1">
      <c r="B219" s="173"/>
      <c r="C219" s="174" t="s">
        <v>478</v>
      </c>
      <c r="D219" s="174" t="s">
        <v>169</v>
      </c>
      <c r="E219" s="175" t="s">
        <v>479</v>
      </c>
      <c r="F219" s="176" t="s">
        <v>480</v>
      </c>
      <c r="G219" s="177" t="s">
        <v>438</v>
      </c>
      <c r="H219" s="178">
        <v>1</v>
      </c>
      <c r="I219" s="179"/>
      <c r="J219" s="180">
        <f>ROUND(I219*H219,2)</f>
        <v>0</v>
      </c>
      <c r="K219" s="176" t="s">
        <v>3</v>
      </c>
      <c r="L219" s="35"/>
      <c r="M219" s="181" t="s">
        <v>3</v>
      </c>
      <c r="N219" s="182" t="s">
        <v>45</v>
      </c>
      <c r="O219" s="65"/>
      <c r="P219" s="183">
        <f>O219*H219</f>
        <v>0</v>
      </c>
      <c r="Q219" s="183">
        <v>0</v>
      </c>
      <c r="R219" s="183">
        <f>Q219*H219</f>
        <v>0</v>
      </c>
      <c r="S219" s="183">
        <v>0</v>
      </c>
      <c r="T219" s="184">
        <f>S219*H219</f>
        <v>0</v>
      </c>
      <c r="AR219" s="17" t="s">
        <v>184</v>
      </c>
      <c r="AT219" s="17" t="s">
        <v>169</v>
      </c>
      <c r="AU219" s="17" t="s">
        <v>84</v>
      </c>
      <c r="AY219" s="17" t="s">
        <v>166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7" t="s">
        <v>84</v>
      </c>
      <c r="BK219" s="185">
        <f>ROUND(I219*H219,2)</f>
        <v>0</v>
      </c>
      <c r="BL219" s="17" t="s">
        <v>184</v>
      </c>
      <c r="BM219" s="17" t="s">
        <v>481</v>
      </c>
    </row>
    <row r="220" s="1" customFormat="1" ht="16.5" customHeight="1">
      <c r="B220" s="173"/>
      <c r="C220" s="174" t="s">
        <v>482</v>
      </c>
      <c r="D220" s="174" t="s">
        <v>169</v>
      </c>
      <c r="E220" s="175" t="s">
        <v>483</v>
      </c>
      <c r="F220" s="176" t="s">
        <v>484</v>
      </c>
      <c r="G220" s="177" t="s">
        <v>438</v>
      </c>
      <c r="H220" s="178">
        <v>7</v>
      </c>
      <c r="I220" s="179"/>
      <c r="J220" s="180">
        <f>ROUND(I220*H220,2)</f>
        <v>0</v>
      </c>
      <c r="K220" s="176" t="s">
        <v>3</v>
      </c>
      <c r="L220" s="35"/>
      <c r="M220" s="181" t="s">
        <v>3</v>
      </c>
      <c r="N220" s="182" t="s">
        <v>45</v>
      </c>
      <c r="O220" s="65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AR220" s="17" t="s">
        <v>184</v>
      </c>
      <c r="AT220" s="17" t="s">
        <v>169</v>
      </c>
      <c r="AU220" s="17" t="s">
        <v>84</v>
      </c>
      <c r="AY220" s="17" t="s">
        <v>166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7" t="s">
        <v>84</v>
      </c>
      <c r="BK220" s="185">
        <f>ROUND(I220*H220,2)</f>
        <v>0</v>
      </c>
      <c r="BL220" s="17" t="s">
        <v>184</v>
      </c>
      <c r="BM220" s="17" t="s">
        <v>485</v>
      </c>
    </row>
    <row r="221" s="1" customFormat="1" ht="16.5" customHeight="1">
      <c r="B221" s="173"/>
      <c r="C221" s="174" t="s">
        <v>486</v>
      </c>
      <c r="D221" s="174" t="s">
        <v>169</v>
      </c>
      <c r="E221" s="175" t="s">
        <v>487</v>
      </c>
      <c r="F221" s="176" t="s">
        <v>488</v>
      </c>
      <c r="G221" s="177" t="s">
        <v>438</v>
      </c>
      <c r="H221" s="178">
        <v>1</v>
      </c>
      <c r="I221" s="179"/>
      <c r="J221" s="180">
        <f>ROUND(I221*H221,2)</f>
        <v>0</v>
      </c>
      <c r="K221" s="176" t="s">
        <v>3</v>
      </c>
      <c r="L221" s="35"/>
      <c r="M221" s="181" t="s">
        <v>3</v>
      </c>
      <c r="N221" s="182" t="s">
        <v>45</v>
      </c>
      <c r="O221" s="65"/>
      <c r="P221" s="183">
        <f>O221*H221</f>
        <v>0</v>
      </c>
      <c r="Q221" s="183">
        <v>0</v>
      </c>
      <c r="R221" s="183">
        <f>Q221*H221</f>
        <v>0</v>
      </c>
      <c r="S221" s="183">
        <v>0</v>
      </c>
      <c r="T221" s="184">
        <f>S221*H221</f>
        <v>0</v>
      </c>
      <c r="AR221" s="17" t="s">
        <v>184</v>
      </c>
      <c r="AT221" s="17" t="s">
        <v>169</v>
      </c>
      <c r="AU221" s="17" t="s">
        <v>84</v>
      </c>
      <c r="AY221" s="17" t="s">
        <v>166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84</v>
      </c>
      <c r="BK221" s="185">
        <f>ROUND(I221*H221,2)</f>
        <v>0</v>
      </c>
      <c r="BL221" s="17" t="s">
        <v>184</v>
      </c>
      <c r="BM221" s="17" t="s">
        <v>489</v>
      </c>
    </row>
    <row r="222" s="1" customFormat="1" ht="16.5" customHeight="1">
      <c r="B222" s="173"/>
      <c r="C222" s="174" t="s">
        <v>490</v>
      </c>
      <c r="D222" s="174" t="s">
        <v>169</v>
      </c>
      <c r="E222" s="175" t="s">
        <v>491</v>
      </c>
      <c r="F222" s="176" t="s">
        <v>492</v>
      </c>
      <c r="G222" s="177" t="s">
        <v>438</v>
      </c>
      <c r="H222" s="178">
        <v>2</v>
      </c>
      <c r="I222" s="179"/>
      <c r="J222" s="180">
        <f>ROUND(I222*H222,2)</f>
        <v>0</v>
      </c>
      <c r="K222" s="176" t="s">
        <v>3</v>
      </c>
      <c r="L222" s="35"/>
      <c r="M222" s="181" t="s">
        <v>3</v>
      </c>
      <c r="N222" s="182" t="s">
        <v>45</v>
      </c>
      <c r="O222" s="65"/>
      <c r="P222" s="183">
        <f>O222*H222</f>
        <v>0</v>
      </c>
      <c r="Q222" s="183">
        <v>0</v>
      </c>
      <c r="R222" s="183">
        <f>Q222*H222</f>
        <v>0</v>
      </c>
      <c r="S222" s="183">
        <v>0</v>
      </c>
      <c r="T222" s="184">
        <f>S222*H222</f>
        <v>0</v>
      </c>
      <c r="AR222" s="17" t="s">
        <v>184</v>
      </c>
      <c r="AT222" s="17" t="s">
        <v>169</v>
      </c>
      <c r="AU222" s="17" t="s">
        <v>84</v>
      </c>
      <c r="AY222" s="17" t="s">
        <v>166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7" t="s">
        <v>84</v>
      </c>
      <c r="BK222" s="185">
        <f>ROUND(I222*H222,2)</f>
        <v>0</v>
      </c>
      <c r="BL222" s="17" t="s">
        <v>184</v>
      </c>
      <c r="BM222" s="17" t="s">
        <v>493</v>
      </c>
    </row>
    <row r="223" s="1" customFormat="1" ht="16.5" customHeight="1">
      <c r="B223" s="173"/>
      <c r="C223" s="174" t="s">
        <v>494</v>
      </c>
      <c r="D223" s="174" t="s">
        <v>169</v>
      </c>
      <c r="E223" s="175" t="s">
        <v>495</v>
      </c>
      <c r="F223" s="176" t="s">
        <v>496</v>
      </c>
      <c r="G223" s="177" t="s">
        <v>438</v>
      </c>
      <c r="H223" s="178">
        <v>2</v>
      </c>
      <c r="I223" s="179"/>
      <c r="J223" s="180">
        <f>ROUND(I223*H223,2)</f>
        <v>0</v>
      </c>
      <c r="K223" s="176" t="s">
        <v>3</v>
      </c>
      <c r="L223" s="35"/>
      <c r="M223" s="181" t="s">
        <v>3</v>
      </c>
      <c r="N223" s="182" t="s">
        <v>45</v>
      </c>
      <c r="O223" s="65"/>
      <c r="P223" s="183">
        <f>O223*H223</f>
        <v>0</v>
      </c>
      <c r="Q223" s="183">
        <v>0</v>
      </c>
      <c r="R223" s="183">
        <f>Q223*H223</f>
        <v>0</v>
      </c>
      <c r="S223" s="183">
        <v>0</v>
      </c>
      <c r="T223" s="184">
        <f>S223*H223</f>
        <v>0</v>
      </c>
      <c r="AR223" s="17" t="s">
        <v>184</v>
      </c>
      <c r="AT223" s="17" t="s">
        <v>169</v>
      </c>
      <c r="AU223" s="17" t="s">
        <v>84</v>
      </c>
      <c r="AY223" s="17" t="s">
        <v>166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7" t="s">
        <v>84</v>
      </c>
      <c r="BK223" s="185">
        <f>ROUND(I223*H223,2)</f>
        <v>0</v>
      </c>
      <c r="BL223" s="17" t="s">
        <v>184</v>
      </c>
      <c r="BM223" s="17" t="s">
        <v>497</v>
      </c>
    </row>
    <row r="224" s="1" customFormat="1" ht="16.5" customHeight="1">
      <c r="B224" s="173"/>
      <c r="C224" s="174" t="s">
        <v>498</v>
      </c>
      <c r="D224" s="174" t="s">
        <v>169</v>
      </c>
      <c r="E224" s="175" t="s">
        <v>499</v>
      </c>
      <c r="F224" s="176" t="s">
        <v>500</v>
      </c>
      <c r="G224" s="177" t="s">
        <v>438</v>
      </c>
      <c r="H224" s="178">
        <v>3</v>
      </c>
      <c r="I224" s="179"/>
      <c r="J224" s="180">
        <f>ROUND(I224*H224,2)</f>
        <v>0</v>
      </c>
      <c r="K224" s="176" t="s">
        <v>3</v>
      </c>
      <c r="L224" s="35"/>
      <c r="M224" s="181" t="s">
        <v>3</v>
      </c>
      <c r="N224" s="182" t="s">
        <v>45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AR224" s="17" t="s">
        <v>184</v>
      </c>
      <c r="AT224" s="17" t="s">
        <v>169</v>
      </c>
      <c r="AU224" s="17" t="s">
        <v>84</v>
      </c>
      <c r="AY224" s="17" t="s">
        <v>166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7" t="s">
        <v>84</v>
      </c>
      <c r="BK224" s="185">
        <f>ROUND(I224*H224,2)</f>
        <v>0</v>
      </c>
      <c r="BL224" s="17" t="s">
        <v>184</v>
      </c>
      <c r="BM224" s="17" t="s">
        <v>501</v>
      </c>
    </row>
    <row r="225" s="1" customFormat="1" ht="33.75" customHeight="1">
      <c r="B225" s="173"/>
      <c r="C225" s="174" t="s">
        <v>502</v>
      </c>
      <c r="D225" s="174" t="s">
        <v>169</v>
      </c>
      <c r="E225" s="175" t="s">
        <v>503</v>
      </c>
      <c r="F225" s="176" t="s">
        <v>504</v>
      </c>
      <c r="G225" s="177" t="s">
        <v>438</v>
      </c>
      <c r="H225" s="178">
        <v>14</v>
      </c>
      <c r="I225" s="179"/>
      <c r="J225" s="180">
        <f>ROUND(I225*H225,2)</f>
        <v>0</v>
      </c>
      <c r="K225" s="176" t="s">
        <v>3</v>
      </c>
      <c r="L225" s="35"/>
      <c r="M225" s="181" t="s">
        <v>3</v>
      </c>
      <c r="N225" s="182" t="s">
        <v>45</v>
      </c>
      <c r="O225" s="65"/>
      <c r="P225" s="183">
        <f>O225*H225</f>
        <v>0</v>
      </c>
      <c r="Q225" s="183">
        <v>0.00027</v>
      </c>
      <c r="R225" s="183">
        <f>Q225*H225</f>
        <v>0.0037799999999999999</v>
      </c>
      <c r="S225" s="183">
        <v>0</v>
      </c>
      <c r="T225" s="184">
        <f>S225*H225</f>
        <v>0</v>
      </c>
      <c r="AR225" s="17" t="s">
        <v>184</v>
      </c>
      <c r="AT225" s="17" t="s">
        <v>169</v>
      </c>
      <c r="AU225" s="17" t="s">
        <v>84</v>
      </c>
      <c r="AY225" s="17" t="s">
        <v>166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7" t="s">
        <v>84</v>
      </c>
      <c r="BK225" s="185">
        <f>ROUND(I225*H225,2)</f>
        <v>0</v>
      </c>
      <c r="BL225" s="17" t="s">
        <v>184</v>
      </c>
      <c r="BM225" s="17" t="s">
        <v>505</v>
      </c>
    </row>
    <row r="226" s="1" customFormat="1" ht="22.5" customHeight="1">
      <c r="B226" s="173"/>
      <c r="C226" s="174" t="s">
        <v>506</v>
      </c>
      <c r="D226" s="174" t="s">
        <v>169</v>
      </c>
      <c r="E226" s="175" t="s">
        <v>507</v>
      </c>
      <c r="F226" s="176" t="s">
        <v>508</v>
      </c>
      <c r="G226" s="177" t="s">
        <v>438</v>
      </c>
      <c r="H226" s="178">
        <v>4</v>
      </c>
      <c r="I226" s="179"/>
      <c r="J226" s="180">
        <f>ROUND(I226*H226,2)</f>
        <v>0</v>
      </c>
      <c r="K226" s="176" t="s">
        <v>173</v>
      </c>
      <c r="L226" s="35"/>
      <c r="M226" s="181" t="s">
        <v>3</v>
      </c>
      <c r="N226" s="182" t="s">
        <v>45</v>
      </c>
      <c r="O226" s="65"/>
      <c r="P226" s="183">
        <f>O226*H226</f>
        <v>0</v>
      </c>
      <c r="Q226" s="183">
        <v>0</v>
      </c>
      <c r="R226" s="183">
        <f>Q226*H226</f>
        <v>0</v>
      </c>
      <c r="S226" s="183">
        <v>0</v>
      </c>
      <c r="T226" s="184">
        <f>S226*H226</f>
        <v>0</v>
      </c>
      <c r="AR226" s="17" t="s">
        <v>184</v>
      </c>
      <c r="AT226" s="17" t="s">
        <v>169</v>
      </c>
      <c r="AU226" s="17" t="s">
        <v>84</v>
      </c>
      <c r="AY226" s="17" t="s">
        <v>166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7" t="s">
        <v>84</v>
      </c>
      <c r="BK226" s="185">
        <f>ROUND(I226*H226,2)</f>
        <v>0</v>
      </c>
      <c r="BL226" s="17" t="s">
        <v>184</v>
      </c>
      <c r="BM226" s="17" t="s">
        <v>509</v>
      </c>
    </row>
    <row r="227" s="1" customFormat="1" ht="22.5" customHeight="1">
      <c r="B227" s="173"/>
      <c r="C227" s="174" t="s">
        <v>510</v>
      </c>
      <c r="D227" s="174" t="s">
        <v>169</v>
      </c>
      <c r="E227" s="175" t="s">
        <v>511</v>
      </c>
      <c r="F227" s="176" t="s">
        <v>512</v>
      </c>
      <c r="G227" s="177" t="s">
        <v>438</v>
      </c>
      <c r="H227" s="178">
        <v>67</v>
      </c>
      <c r="I227" s="179"/>
      <c r="J227" s="180">
        <f>ROUND(I227*H227,2)</f>
        <v>0</v>
      </c>
      <c r="K227" s="176" t="s">
        <v>173</v>
      </c>
      <c r="L227" s="35"/>
      <c r="M227" s="181" t="s">
        <v>3</v>
      </c>
      <c r="N227" s="182" t="s">
        <v>45</v>
      </c>
      <c r="O227" s="65"/>
      <c r="P227" s="183">
        <f>O227*H227</f>
        <v>0</v>
      </c>
      <c r="Q227" s="183">
        <v>0</v>
      </c>
      <c r="R227" s="183">
        <f>Q227*H227</f>
        <v>0</v>
      </c>
      <c r="S227" s="183">
        <v>0</v>
      </c>
      <c r="T227" s="184">
        <f>S227*H227</f>
        <v>0</v>
      </c>
      <c r="AR227" s="17" t="s">
        <v>184</v>
      </c>
      <c r="AT227" s="17" t="s">
        <v>169</v>
      </c>
      <c r="AU227" s="17" t="s">
        <v>84</v>
      </c>
      <c r="AY227" s="17" t="s">
        <v>166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7" t="s">
        <v>84</v>
      </c>
      <c r="BK227" s="185">
        <f>ROUND(I227*H227,2)</f>
        <v>0</v>
      </c>
      <c r="BL227" s="17" t="s">
        <v>184</v>
      </c>
      <c r="BM227" s="17" t="s">
        <v>513</v>
      </c>
    </row>
    <row r="228" s="1" customFormat="1" ht="22.5" customHeight="1">
      <c r="B228" s="173"/>
      <c r="C228" s="174" t="s">
        <v>514</v>
      </c>
      <c r="D228" s="174" t="s">
        <v>169</v>
      </c>
      <c r="E228" s="175" t="s">
        <v>515</v>
      </c>
      <c r="F228" s="176" t="s">
        <v>516</v>
      </c>
      <c r="G228" s="177" t="s">
        <v>438</v>
      </c>
      <c r="H228" s="178">
        <v>11</v>
      </c>
      <c r="I228" s="179"/>
      <c r="J228" s="180">
        <f>ROUND(I228*H228,2)</f>
        <v>0</v>
      </c>
      <c r="K228" s="176" t="s">
        <v>173</v>
      </c>
      <c r="L228" s="35"/>
      <c r="M228" s="181" t="s">
        <v>3</v>
      </c>
      <c r="N228" s="182" t="s">
        <v>45</v>
      </c>
      <c r="O228" s="65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AR228" s="17" t="s">
        <v>184</v>
      </c>
      <c r="AT228" s="17" t="s">
        <v>169</v>
      </c>
      <c r="AU228" s="17" t="s">
        <v>84</v>
      </c>
      <c r="AY228" s="17" t="s">
        <v>166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7" t="s">
        <v>84</v>
      </c>
      <c r="BK228" s="185">
        <f>ROUND(I228*H228,2)</f>
        <v>0</v>
      </c>
      <c r="BL228" s="17" t="s">
        <v>184</v>
      </c>
      <c r="BM228" s="17" t="s">
        <v>517</v>
      </c>
    </row>
    <row r="229" s="1" customFormat="1" ht="16.5" customHeight="1">
      <c r="B229" s="173"/>
      <c r="C229" s="203" t="s">
        <v>518</v>
      </c>
      <c r="D229" s="203" t="s">
        <v>202</v>
      </c>
      <c r="E229" s="204" t="s">
        <v>519</v>
      </c>
      <c r="F229" s="205" t="s">
        <v>520</v>
      </c>
      <c r="G229" s="206" t="s">
        <v>200</v>
      </c>
      <c r="H229" s="207">
        <v>128.25</v>
      </c>
      <c r="I229" s="208"/>
      <c r="J229" s="209">
        <f>ROUND(I229*H229,2)</f>
        <v>0</v>
      </c>
      <c r="K229" s="205" t="s">
        <v>205</v>
      </c>
      <c r="L229" s="210"/>
      <c r="M229" s="211" t="s">
        <v>3</v>
      </c>
      <c r="N229" s="212" t="s">
        <v>45</v>
      </c>
      <c r="O229" s="65"/>
      <c r="P229" s="183">
        <f>O229*H229</f>
        <v>0</v>
      </c>
      <c r="Q229" s="183">
        <v>0.0018</v>
      </c>
      <c r="R229" s="183">
        <f>Q229*H229</f>
        <v>0.23085</v>
      </c>
      <c r="S229" s="183">
        <v>0</v>
      </c>
      <c r="T229" s="184">
        <f>S229*H229</f>
        <v>0</v>
      </c>
      <c r="AR229" s="17" t="s">
        <v>334</v>
      </c>
      <c r="AT229" s="17" t="s">
        <v>202</v>
      </c>
      <c r="AU229" s="17" t="s">
        <v>84</v>
      </c>
      <c r="AY229" s="17" t="s">
        <v>166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7" t="s">
        <v>84</v>
      </c>
      <c r="BK229" s="185">
        <f>ROUND(I229*H229,2)</f>
        <v>0</v>
      </c>
      <c r="BL229" s="17" t="s">
        <v>184</v>
      </c>
      <c r="BM229" s="17" t="s">
        <v>521</v>
      </c>
    </row>
    <row r="230" s="12" customFormat="1">
      <c r="B230" s="186"/>
      <c r="D230" s="187" t="s">
        <v>176</v>
      </c>
      <c r="E230" s="188" t="s">
        <v>3</v>
      </c>
      <c r="F230" s="189" t="s">
        <v>522</v>
      </c>
      <c r="H230" s="190">
        <v>128.25</v>
      </c>
      <c r="I230" s="191"/>
      <c r="L230" s="186"/>
      <c r="M230" s="192"/>
      <c r="N230" s="193"/>
      <c r="O230" s="193"/>
      <c r="P230" s="193"/>
      <c r="Q230" s="193"/>
      <c r="R230" s="193"/>
      <c r="S230" s="193"/>
      <c r="T230" s="194"/>
      <c r="AT230" s="188" t="s">
        <v>176</v>
      </c>
      <c r="AU230" s="188" t="s">
        <v>84</v>
      </c>
      <c r="AV230" s="12" t="s">
        <v>84</v>
      </c>
      <c r="AW230" s="12" t="s">
        <v>35</v>
      </c>
      <c r="AX230" s="12" t="s">
        <v>80</v>
      </c>
      <c r="AY230" s="188" t="s">
        <v>166</v>
      </c>
    </row>
    <row r="231" s="1" customFormat="1" ht="16.5" customHeight="1">
      <c r="B231" s="173"/>
      <c r="C231" s="203" t="s">
        <v>523</v>
      </c>
      <c r="D231" s="203" t="s">
        <v>202</v>
      </c>
      <c r="E231" s="204" t="s">
        <v>524</v>
      </c>
      <c r="F231" s="205" t="s">
        <v>525</v>
      </c>
      <c r="G231" s="206" t="s">
        <v>526</v>
      </c>
      <c r="H231" s="207">
        <v>82</v>
      </c>
      <c r="I231" s="208"/>
      <c r="J231" s="209">
        <f>ROUND(I231*H231,2)</f>
        <v>0</v>
      </c>
      <c r="K231" s="205" t="s">
        <v>205</v>
      </c>
      <c r="L231" s="210"/>
      <c r="M231" s="211" t="s">
        <v>3</v>
      </c>
      <c r="N231" s="212" t="s">
        <v>45</v>
      </c>
      <c r="O231" s="65"/>
      <c r="P231" s="183">
        <f>O231*H231</f>
        <v>0</v>
      </c>
      <c r="Q231" s="183">
        <v>0.00020000000000000001</v>
      </c>
      <c r="R231" s="183">
        <f>Q231*H231</f>
        <v>0.016400000000000001</v>
      </c>
      <c r="S231" s="183">
        <v>0</v>
      </c>
      <c r="T231" s="184">
        <f>S231*H231</f>
        <v>0</v>
      </c>
      <c r="AR231" s="17" t="s">
        <v>334</v>
      </c>
      <c r="AT231" s="17" t="s">
        <v>202</v>
      </c>
      <c r="AU231" s="17" t="s">
        <v>84</v>
      </c>
      <c r="AY231" s="17" t="s">
        <v>166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7" t="s">
        <v>84</v>
      </c>
      <c r="BK231" s="185">
        <f>ROUND(I231*H231,2)</f>
        <v>0</v>
      </c>
      <c r="BL231" s="17" t="s">
        <v>184</v>
      </c>
      <c r="BM231" s="17" t="s">
        <v>527</v>
      </c>
    </row>
    <row r="232" s="1" customFormat="1" ht="22.5" customHeight="1">
      <c r="B232" s="173"/>
      <c r="C232" s="174" t="s">
        <v>528</v>
      </c>
      <c r="D232" s="174" t="s">
        <v>169</v>
      </c>
      <c r="E232" s="175" t="s">
        <v>529</v>
      </c>
      <c r="F232" s="176" t="s">
        <v>530</v>
      </c>
      <c r="G232" s="177" t="s">
        <v>356</v>
      </c>
      <c r="H232" s="213"/>
      <c r="I232" s="179"/>
      <c r="J232" s="180">
        <f>ROUND(I232*H232,2)</f>
        <v>0</v>
      </c>
      <c r="K232" s="176" t="s">
        <v>173</v>
      </c>
      <c r="L232" s="35"/>
      <c r="M232" s="181" t="s">
        <v>3</v>
      </c>
      <c r="N232" s="182" t="s">
        <v>45</v>
      </c>
      <c r="O232" s="65"/>
      <c r="P232" s="183">
        <f>O232*H232</f>
        <v>0</v>
      </c>
      <c r="Q232" s="183">
        <v>0</v>
      </c>
      <c r="R232" s="183">
        <f>Q232*H232</f>
        <v>0</v>
      </c>
      <c r="S232" s="183">
        <v>0</v>
      </c>
      <c r="T232" s="184">
        <f>S232*H232</f>
        <v>0</v>
      </c>
      <c r="AR232" s="17" t="s">
        <v>184</v>
      </c>
      <c r="AT232" s="17" t="s">
        <v>169</v>
      </c>
      <c r="AU232" s="17" t="s">
        <v>84</v>
      </c>
      <c r="AY232" s="17" t="s">
        <v>166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7" t="s">
        <v>84</v>
      </c>
      <c r="BK232" s="185">
        <f>ROUND(I232*H232,2)</f>
        <v>0</v>
      </c>
      <c r="BL232" s="17" t="s">
        <v>184</v>
      </c>
      <c r="BM232" s="17" t="s">
        <v>531</v>
      </c>
    </row>
    <row r="233" s="11" customFormat="1" ht="22.8" customHeight="1">
      <c r="B233" s="160"/>
      <c r="D233" s="161" t="s">
        <v>72</v>
      </c>
      <c r="E233" s="171" t="s">
        <v>532</v>
      </c>
      <c r="F233" s="171" t="s">
        <v>533</v>
      </c>
      <c r="I233" s="163"/>
      <c r="J233" s="172">
        <f>BK233</f>
        <v>0</v>
      </c>
      <c r="L233" s="160"/>
      <c r="M233" s="165"/>
      <c r="N233" s="166"/>
      <c r="O233" s="166"/>
      <c r="P233" s="167">
        <f>SUM(P234:P245)</f>
        <v>0</v>
      </c>
      <c r="Q233" s="166"/>
      <c r="R233" s="167">
        <f>SUM(R234:R245)</f>
        <v>0.33693460000000008</v>
      </c>
      <c r="S233" s="166"/>
      <c r="T233" s="168">
        <f>SUM(T234:T245)</f>
        <v>0</v>
      </c>
      <c r="AR233" s="161" t="s">
        <v>84</v>
      </c>
      <c r="AT233" s="169" t="s">
        <v>72</v>
      </c>
      <c r="AU233" s="169" t="s">
        <v>80</v>
      </c>
      <c r="AY233" s="161" t="s">
        <v>166</v>
      </c>
      <c r="BK233" s="170">
        <f>SUM(BK234:BK245)</f>
        <v>0</v>
      </c>
    </row>
    <row r="234" s="1" customFormat="1" ht="16.5" customHeight="1">
      <c r="B234" s="173"/>
      <c r="C234" s="174" t="s">
        <v>534</v>
      </c>
      <c r="D234" s="174" t="s">
        <v>169</v>
      </c>
      <c r="E234" s="175" t="s">
        <v>535</v>
      </c>
      <c r="F234" s="176" t="s">
        <v>536</v>
      </c>
      <c r="G234" s="177" t="s">
        <v>526</v>
      </c>
      <c r="H234" s="178">
        <v>60</v>
      </c>
      <c r="I234" s="179"/>
      <c r="J234" s="180">
        <f>ROUND(I234*H234,2)</f>
        <v>0</v>
      </c>
      <c r="K234" s="176" t="s">
        <v>3</v>
      </c>
      <c r="L234" s="35"/>
      <c r="M234" s="181" t="s">
        <v>3</v>
      </c>
      <c r="N234" s="182" t="s">
        <v>45</v>
      </c>
      <c r="O234" s="65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AR234" s="17" t="s">
        <v>184</v>
      </c>
      <c r="AT234" s="17" t="s">
        <v>169</v>
      </c>
      <c r="AU234" s="17" t="s">
        <v>84</v>
      </c>
      <c r="AY234" s="17" t="s">
        <v>166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7" t="s">
        <v>84</v>
      </c>
      <c r="BK234" s="185">
        <f>ROUND(I234*H234,2)</f>
        <v>0</v>
      </c>
      <c r="BL234" s="17" t="s">
        <v>184</v>
      </c>
      <c r="BM234" s="17" t="s">
        <v>537</v>
      </c>
    </row>
    <row r="235" s="12" customFormat="1">
      <c r="B235" s="186"/>
      <c r="D235" s="187" t="s">
        <v>176</v>
      </c>
      <c r="E235" s="188" t="s">
        <v>3</v>
      </c>
      <c r="F235" s="189" t="s">
        <v>474</v>
      </c>
      <c r="H235" s="190">
        <v>60</v>
      </c>
      <c r="I235" s="191"/>
      <c r="L235" s="186"/>
      <c r="M235" s="192"/>
      <c r="N235" s="193"/>
      <c r="O235" s="193"/>
      <c r="P235" s="193"/>
      <c r="Q235" s="193"/>
      <c r="R235" s="193"/>
      <c r="S235" s="193"/>
      <c r="T235" s="194"/>
      <c r="AT235" s="188" t="s">
        <v>176</v>
      </c>
      <c r="AU235" s="188" t="s">
        <v>84</v>
      </c>
      <c r="AV235" s="12" t="s">
        <v>84</v>
      </c>
      <c r="AW235" s="12" t="s">
        <v>35</v>
      </c>
      <c r="AX235" s="12" t="s">
        <v>80</v>
      </c>
      <c r="AY235" s="188" t="s">
        <v>166</v>
      </c>
    </row>
    <row r="236" s="1" customFormat="1" ht="22.5" customHeight="1">
      <c r="B236" s="173"/>
      <c r="C236" s="174" t="s">
        <v>538</v>
      </c>
      <c r="D236" s="174" t="s">
        <v>169</v>
      </c>
      <c r="E236" s="175" t="s">
        <v>539</v>
      </c>
      <c r="F236" s="176" t="s">
        <v>540</v>
      </c>
      <c r="G236" s="177" t="s">
        <v>438</v>
      </c>
      <c r="H236" s="178">
        <v>2</v>
      </c>
      <c r="I236" s="179"/>
      <c r="J236" s="180">
        <f>ROUND(I236*H236,2)</f>
        <v>0</v>
      </c>
      <c r="K236" s="176" t="s">
        <v>3</v>
      </c>
      <c r="L236" s="35"/>
      <c r="M236" s="181" t="s">
        <v>3</v>
      </c>
      <c r="N236" s="182" t="s">
        <v>45</v>
      </c>
      <c r="O236" s="65"/>
      <c r="P236" s="183">
        <f>O236*H236</f>
        <v>0</v>
      </c>
      <c r="Q236" s="183">
        <v>0</v>
      </c>
      <c r="R236" s="183">
        <f>Q236*H236</f>
        <v>0</v>
      </c>
      <c r="S236" s="183">
        <v>0</v>
      </c>
      <c r="T236" s="184">
        <f>S236*H236</f>
        <v>0</v>
      </c>
      <c r="AR236" s="17" t="s">
        <v>184</v>
      </c>
      <c r="AT236" s="17" t="s">
        <v>169</v>
      </c>
      <c r="AU236" s="17" t="s">
        <v>84</v>
      </c>
      <c r="AY236" s="17" t="s">
        <v>166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7" t="s">
        <v>84</v>
      </c>
      <c r="BK236" s="185">
        <f>ROUND(I236*H236,2)</f>
        <v>0</v>
      </c>
      <c r="BL236" s="17" t="s">
        <v>184</v>
      </c>
      <c r="BM236" s="17" t="s">
        <v>541</v>
      </c>
    </row>
    <row r="237" s="1" customFormat="1" ht="16.5" customHeight="1">
      <c r="B237" s="173"/>
      <c r="C237" s="174" t="s">
        <v>542</v>
      </c>
      <c r="D237" s="174" t="s">
        <v>169</v>
      </c>
      <c r="E237" s="175" t="s">
        <v>543</v>
      </c>
      <c r="F237" s="176" t="s">
        <v>544</v>
      </c>
      <c r="G237" s="177" t="s">
        <v>545</v>
      </c>
      <c r="H237" s="178">
        <v>6</v>
      </c>
      <c r="I237" s="179"/>
      <c r="J237" s="180">
        <f>ROUND(I237*H237,2)</f>
        <v>0</v>
      </c>
      <c r="K237" s="176" t="s">
        <v>3</v>
      </c>
      <c r="L237" s="35"/>
      <c r="M237" s="181" t="s">
        <v>3</v>
      </c>
      <c r="N237" s="182" t="s">
        <v>45</v>
      </c>
      <c r="O237" s="65"/>
      <c r="P237" s="183">
        <f>O237*H237</f>
        <v>0</v>
      </c>
      <c r="Q237" s="183">
        <v>0.00024000000000000001</v>
      </c>
      <c r="R237" s="183">
        <f>Q237*H237</f>
        <v>0.0014400000000000001</v>
      </c>
      <c r="S237" s="183">
        <v>0</v>
      </c>
      <c r="T237" s="184">
        <f>S237*H237</f>
        <v>0</v>
      </c>
      <c r="AR237" s="17" t="s">
        <v>184</v>
      </c>
      <c r="AT237" s="17" t="s">
        <v>169</v>
      </c>
      <c r="AU237" s="17" t="s">
        <v>84</v>
      </c>
      <c r="AY237" s="17" t="s">
        <v>166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7" t="s">
        <v>84</v>
      </c>
      <c r="BK237" s="185">
        <f>ROUND(I237*H237,2)</f>
        <v>0</v>
      </c>
      <c r="BL237" s="17" t="s">
        <v>184</v>
      </c>
      <c r="BM237" s="17" t="s">
        <v>546</v>
      </c>
    </row>
    <row r="238" s="1" customFormat="1" ht="16.5" customHeight="1">
      <c r="B238" s="173"/>
      <c r="C238" s="174" t="s">
        <v>547</v>
      </c>
      <c r="D238" s="174" t="s">
        <v>169</v>
      </c>
      <c r="E238" s="175" t="s">
        <v>548</v>
      </c>
      <c r="F238" s="176" t="s">
        <v>549</v>
      </c>
      <c r="G238" s="177" t="s">
        <v>333</v>
      </c>
      <c r="H238" s="178">
        <v>291.77999999999997</v>
      </c>
      <c r="I238" s="179"/>
      <c r="J238" s="180">
        <f>ROUND(I238*H238,2)</f>
        <v>0</v>
      </c>
      <c r="K238" s="176" t="s">
        <v>173</v>
      </c>
      <c r="L238" s="35"/>
      <c r="M238" s="181" t="s">
        <v>3</v>
      </c>
      <c r="N238" s="182" t="s">
        <v>45</v>
      </c>
      <c r="O238" s="65"/>
      <c r="P238" s="183">
        <f>O238*H238</f>
        <v>0</v>
      </c>
      <c r="Q238" s="183">
        <v>6.9999999999999994E-05</v>
      </c>
      <c r="R238" s="183">
        <f>Q238*H238</f>
        <v>0.020424599999999998</v>
      </c>
      <c r="S238" s="183">
        <v>0</v>
      </c>
      <c r="T238" s="184">
        <f>S238*H238</f>
        <v>0</v>
      </c>
      <c r="AR238" s="17" t="s">
        <v>184</v>
      </c>
      <c r="AT238" s="17" t="s">
        <v>169</v>
      </c>
      <c r="AU238" s="17" t="s">
        <v>84</v>
      </c>
      <c r="AY238" s="17" t="s">
        <v>166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7" t="s">
        <v>84</v>
      </c>
      <c r="BK238" s="185">
        <f>ROUND(I238*H238,2)</f>
        <v>0</v>
      </c>
      <c r="BL238" s="17" t="s">
        <v>184</v>
      </c>
      <c r="BM238" s="17" t="s">
        <v>550</v>
      </c>
    </row>
    <row r="239" s="12" customFormat="1">
      <c r="B239" s="186"/>
      <c r="D239" s="187" t="s">
        <v>176</v>
      </c>
      <c r="E239" s="188" t="s">
        <v>3</v>
      </c>
      <c r="F239" s="189" t="s">
        <v>551</v>
      </c>
      <c r="H239" s="190">
        <v>291.77999999999997</v>
      </c>
      <c r="I239" s="191"/>
      <c r="L239" s="186"/>
      <c r="M239" s="192"/>
      <c r="N239" s="193"/>
      <c r="O239" s="193"/>
      <c r="P239" s="193"/>
      <c r="Q239" s="193"/>
      <c r="R239" s="193"/>
      <c r="S239" s="193"/>
      <c r="T239" s="194"/>
      <c r="AT239" s="188" t="s">
        <v>176</v>
      </c>
      <c r="AU239" s="188" t="s">
        <v>84</v>
      </c>
      <c r="AV239" s="12" t="s">
        <v>84</v>
      </c>
      <c r="AW239" s="12" t="s">
        <v>35</v>
      </c>
      <c r="AX239" s="12" t="s">
        <v>80</v>
      </c>
      <c r="AY239" s="188" t="s">
        <v>166</v>
      </c>
    </row>
    <row r="240" s="1" customFormat="1" ht="16.5" customHeight="1">
      <c r="B240" s="173"/>
      <c r="C240" s="203" t="s">
        <v>552</v>
      </c>
      <c r="D240" s="203" t="s">
        <v>202</v>
      </c>
      <c r="E240" s="204" t="s">
        <v>553</v>
      </c>
      <c r="F240" s="205" t="s">
        <v>554</v>
      </c>
      <c r="G240" s="206" t="s">
        <v>296</v>
      </c>
      <c r="H240" s="207">
        <v>0.28000000000000003</v>
      </c>
      <c r="I240" s="208"/>
      <c r="J240" s="209">
        <f>ROUND(I240*H240,2)</f>
        <v>0</v>
      </c>
      <c r="K240" s="205" t="s">
        <v>205</v>
      </c>
      <c r="L240" s="210"/>
      <c r="M240" s="211" t="s">
        <v>3</v>
      </c>
      <c r="N240" s="212" t="s">
        <v>45</v>
      </c>
      <c r="O240" s="65"/>
      <c r="P240" s="183">
        <f>O240*H240</f>
        <v>0</v>
      </c>
      <c r="Q240" s="183">
        <v>1</v>
      </c>
      <c r="R240" s="183">
        <f>Q240*H240</f>
        <v>0.28000000000000003</v>
      </c>
      <c r="S240" s="183">
        <v>0</v>
      </c>
      <c r="T240" s="184">
        <f>S240*H240</f>
        <v>0</v>
      </c>
      <c r="AR240" s="17" t="s">
        <v>334</v>
      </c>
      <c r="AT240" s="17" t="s">
        <v>202</v>
      </c>
      <c r="AU240" s="17" t="s">
        <v>84</v>
      </c>
      <c r="AY240" s="17" t="s">
        <v>166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7" t="s">
        <v>84</v>
      </c>
      <c r="BK240" s="185">
        <f>ROUND(I240*H240,2)</f>
        <v>0</v>
      </c>
      <c r="BL240" s="17" t="s">
        <v>184</v>
      </c>
      <c r="BM240" s="17" t="s">
        <v>555</v>
      </c>
    </row>
    <row r="241" s="12" customFormat="1">
      <c r="B241" s="186"/>
      <c r="D241" s="187" t="s">
        <v>176</v>
      </c>
      <c r="E241" s="188" t="s">
        <v>3</v>
      </c>
      <c r="F241" s="189" t="s">
        <v>556</v>
      </c>
      <c r="H241" s="190">
        <v>0.28000000000000003</v>
      </c>
      <c r="I241" s="191"/>
      <c r="L241" s="186"/>
      <c r="M241" s="192"/>
      <c r="N241" s="193"/>
      <c r="O241" s="193"/>
      <c r="P241" s="193"/>
      <c r="Q241" s="193"/>
      <c r="R241" s="193"/>
      <c r="S241" s="193"/>
      <c r="T241" s="194"/>
      <c r="AT241" s="188" t="s">
        <v>176</v>
      </c>
      <c r="AU241" s="188" t="s">
        <v>84</v>
      </c>
      <c r="AV241" s="12" t="s">
        <v>84</v>
      </c>
      <c r="AW241" s="12" t="s">
        <v>35</v>
      </c>
      <c r="AX241" s="12" t="s">
        <v>80</v>
      </c>
      <c r="AY241" s="188" t="s">
        <v>166</v>
      </c>
    </row>
    <row r="242" s="1" customFormat="1" ht="16.5" customHeight="1">
      <c r="B242" s="173"/>
      <c r="C242" s="203" t="s">
        <v>557</v>
      </c>
      <c r="D242" s="203" t="s">
        <v>202</v>
      </c>
      <c r="E242" s="204" t="s">
        <v>558</v>
      </c>
      <c r="F242" s="205" t="s">
        <v>559</v>
      </c>
      <c r="G242" s="206" t="s">
        <v>296</v>
      </c>
      <c r="H242" s="207">
        <v>0.035000000000000003</v>
      </c>
      <c r="I242" s="208"/>
      <c r="J242" s="209">
        <f>ROUND(I242*H242,2)</f>
        <v>0</v>
      </c>
      <c r="K242" s="205" t="s">
        <v>3</v>
      </c>
      <c r="L242" s="210"/>
      <c r="M242" s="211" t="s">
        <v>3</v>
      </c>
      <c r="N242" s="212" t="s">
        <v>45</v>
      </c>
      <c r="O242" s="65"/>
      <c r="P242" s="183">
        <f>O242*H242</f>
        <v>0</v>
      </c>
      <c r="Q242" s="183">
        <v>1</v>
      </c>
      <c r="R242" s="183">
        <f>Q242*H242</f>
        <v>0.035000000000000003</v>
      </c>
      <c r="S242" s="183">
        <v>0</v>
      </c>
      <c r="T242" s="184">
        <f>S242*H242</f>
        <v>0</v>
      </c>
      <c r="AR242" s="17" t="s">
        <v>334</v>
      </c>
      <c r="AT242" s="17" t="s">
        <v>202</v>
      </c>
      <c r="AU242" s="17" t="s">
        <v>84</v>
      </c>
      <c r="AY242" s="17" t="s">
        <v>166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7" t="s">
        <v>84</v>
      </c>
      <c r="BK242" s="185">
        <f>ROUND(I242*H242,2)</f>
        <v>0</v>
      </c>
      <c r="BL242" s="17" t="s">
        <v>184</v>
      </c>
      <c r="BM242" s="17" t="s">
        <v>560</v>
      </c>
    </row>
    <row r="243" s="12" customFormat="1">
      <c r="B243" s="186"/>
      <c r="D243" s="187" t="s">
        <v>176</v>
      </c>
      <c r="E243" s="188" t="s">
        <v>3</v>
      </c>
      <c r="F243" s="189" t="s">
        <v>561</v>
      </c>
      <c r="H243" s="190">
        <v>0.035000000000000003</v>
      </c>
      <c r="I243" s="191"/>
      <c r="L243" s="186"/>
      <c r="M243" s="192"/>
      <c r="N243" s="193"/>
      <c r="O243" s="193"/>
      <c r="P243" s="193"/>
      <c r="Q243" s="193"/>
      <c r="R243" s="193"/>
      <c r="S243" s="193"/>
      <c r="T243" s="194"/>
      <c r="AT243" s="188" t="s">
        <v>176</v>
      </c>
      <c r="AU243" s="188" t="s">
        <v>84</v>
      </c>
      <c r="AV243" s="12" t="s">
        <v>84</v>
      </c>
      <c r="AW243" s="12" t="s">
        <v>35</v>
      </c>
      <c r="AX243" s="12" t="s">
        <v>80</v>
      </c>
      <c r="AY243" s="188" t="s">
        <v>166</v>
      </c>
    </row>
    <row r="244" s="1" customFormat="1" ht="16.5" customHeight="1">
      <c r="B244" s="173"/>
      <c r="C244" s="174" t="s">
        <v>562</v>
      </c>
      <c r="D244" s="174" t="s">
        <v>169</v>
      </c>
      <c r="E244" s="175" t="s">
        <v>563</v>
      </c>
      <c r="F244" s="176" t="s">
        <v>564</v>
      </c>
      <c r="G244" s="177" t="s">
        <v>565</v>
      </c>
      <c r="H244" s="178">
        <v>1</v>
      </c>
      <c r="I244" s="179"/>
      <c r="J244" s="180">
        <f>ROUND(I244*H244,2)</f>
        <v>0</v>
      </c>
      <c r="K244" s="176" t="s">
        <v>3</v>
      </c>
      <c r="L244" s="35"/>
      <c r="M244" s="181" t="s">
        <v>3</v>
      </c>
      <c r="N244" s="182" t="s">
        <v>45</v>
      </c>
      <c r="O244" s="65"/>
      <c r="P244" s="183">
        <f>O244*H244</f>
        <v>0</v>
      </c>
      <c r="Q244" s="183">
        <v>6.9999999999999994E-05</v>
      </c>
      <c r="R244" s="183">
        <f>Q244*H244</f>
        <v>6.9999999999999994E-05</v>
      </c>
      <c r="S244" s="183">
        <v>0</v>
      </c>
      <c r="T244" s="184">
        <f>S244*H244</f>
        <v>0</v>
      </c>
      <c r="AR244" s="17" t="s">
        <v>184</v>
      </c>
      <c r="AT244" s="17" t="s">
        <v>169</v>
      </c>
      <c r="AU244" s="17" t="s">
        <v>84</v>
      </c>
      <c r="AY244" s="17" t="s">
        <v>166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7" t="s">
        <v>84</v>
      </c>
      <c r="BK244" s="185">
        <f>ROUND(I244*H244,2)</f>
        <v>0</v>
      </c>
      <c r="BL244" s="17" t="s">
        <v>184</v>
      </c>
      <c r="BM244" s="17" t="s">
        <v>566</v>
      </c>
    </row>
    <row r="245" s="1" customFormat="1" ht="22.5" customHeight="1">
      <c r="B245" s="173"/>
      <c r="C245" s="174" t="s">
        <v>567</v>
      </c>
      <c r="D245" s="174" t="s">
        <v>169</v>
      </c>
      <c r="E245" s="175" t="s">
        <v>568</v>
      </c>
      <c r="F245" s="176" t="s">
        <v>569</v>
      </c>
      <c r="G245" s="177" t="s">
        <v>356</v>
      </c>
      <c r="H245" s="213"/>
      <c r="I245" s="179"/>
      <c r="J245" s="180">
        <f>ROUND(I245*H245,2)</f>
        <v>0</v>
      </c>
      <c r="K245" s="176" t="s">
        <v>173</v>
      </c>
      <c r="L245" s="35"/>
      <c r="M245" s="181" t="s">
        <v>3</v>
      </c>
      <c r="N245" s="182" t="s">
        <v>45</v>
      </c>
      <c r="O245" s="65"/>
      <c r="P245" s="183">
        <f>O245*H245</f>
        <v>0</v>
      </c>
      <c r="Q245" s="183">
        <v>0</v>
      </c>
      <c r="R245" s="183">
        <f>Q245*H245</f>
        <v>0</v>
      </c>
      <c r="S245" s="183">
        <v>0</v>
      </c>
      <c r="T245" s="184">
        <f>S245*H245</f>
        <v>0</v>
      </c>
      <c r="AR245" s="17" t="s">
        <v>184</v>
      </c>
      <c r="AT245" s="17" t="s">
        <v>169</v>
      </c>
      <c r="AU245" s="17" t="s">
        <v>84</v>
      </c>
      <c r="AY245" s="17" t="s">
        <v>166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7" t="s">
        <v>84</v>
      </c>
      <c r="BK245" s="185">
        <f>ROUND(I245*H245,2)</f>
        <v>0</v>
      </c>
      <c r="BL245" s="17" t="s">
        <v>184</v>
      </c>
      <c r="BM245" s="17" t="s">
        <v>570</v>
      </c>
    </row>
    <row r="246" s="11" customFormat="1" ht="22.8" customHeight="1">
      <c r="B246" s="160"/>
      <c r="D246" s="161" t="s">
        <v>72</v>
      </c>
      <c r="E246" s="171" t="s">
        <v>571</v>
      </c>
      <c r="F246" s="171" t="s">
        <v>572</v>
      </c>
      <c r="I246" s="163"/>
      <c r="J246" s="172">
        <f>BK246</f>
        <v>0</v>
      </c>
      <c r="L246" s="160"/>
      <c r="M246" s="165"/>
      <c r="N246" s="166"/>
      <c r="O246" s="166"/>
      <c r="P246" s="167">
        <f>SUM(P247:P253)</f>
        <v>0</v>
      </c>
      <c r="Q246" s="166"/>
      <c r="R246" s="167">
        <f>SUM(R247:R253)</f>
        <v>0.76188639999999996</v>
      </c>
      <c r="S246" s="166"/>
      <c r="T246" s="168">
        <f>SUM(T247:T253)</f>
        <v>0</v>
      </c>
      <c r="AR246" s="161" t="s">
        <v>84</v>
      </c>
      <c r="AT246" s="169" t="s">
        <v>72</v>
      </c>
      <c r="AU246" s="169" t="s">
        <v>80</v>
      </c>
      <c r="AY246" s="161" t="s">
        <v>166</v>
      </c>
      <c r="BK246" s="170">
        <f>SUM(BK247:BK253)</f>
        <v>0</v>
      </c>
    </row>
    <row r="247" s="1" customFormat="1" ht="16.5" customHeight="1">
      <c r="B247" s="173"/>
      <c r="C247" s="174" t="s">
        <v>573</v>
      </c>
      <c r="D247" s="174" t="s">
        <v>169</v>
      </c>
      <c r="E247" s="175" t="s">
        <v>574</v>
      </c>
      <c r="F247" s="176" t="s">
        <v>575</v>
      </c>
      <c r="G247" s="177" t="s">
        <v>172</v>
      </c>
      <c r="H247" s="178">
        <v>32.119999999999997</v>
      </c>
      <c r="I247" s="179"/>
      <c r="J247" s="180">
        <f>ROUND(I247*H247,2)</f>
        <v>0</v>
      </c>
      <c r="K247" s="176" t="s">
        <v>173</v>
      </c>
      <c r="L247" s="35"/>
      <c r="M247" s="181" t="s">
        <v>3</v>
      </c>
      <c r="N247" s="182" t="s">
        <v>45</v>
      </c>
      <c r="O247" s="65"/>
      <c r="P247" s="183">
        <f>O247*H247</f>
        <v>0</v>
      </c>
      <c r="Q247" s="183">
        <v>0.0025999999999999999</v>
      </c>
      <c r="R247" s="183">
        <f>Q247*H247</f>
        <v>0.083511999999999989</v>
      </c>
      <c r="S247" s="183">
        <v>0</v>
      </c>
      <c r="T247" s="184">
        <f>S247*H247</f>
        <v>0</v>
      </c>
      <c r="AR247" s="17" t="s">
        <v>184</v>
      </c>
      <c r="AT247" s="17" t="s">
        <v>169</v>
      </c>
      <c r="AU247" s="17" t="s">
        <v>84</v>
      </c>
      <c r="AY247" s="17" t="s">
        <v>166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17" t="s">
        <v>84</v>
      </c>
      <c r="BK247" s="185">
        <f>ROUND(I247*H247,2)</f>
        <v>0</v>
      </c>
      <c r="BL247" s="17" t="s">
        <v>184</v>
      </c>
      <c r="BM247" s="17" t="s">
        <v>576</v>
      </c>
    </row>
    <row r="248" s="1" customFormat="1" ht="16.5" customHeight="1">
      <c r="B248" s="173"/>
      <c r="C248" s="203" t="s">
        <v>577</v>
      </c>
      <c r="D248" s="203" t="s">
        <v>202</v>
      </c>
      <c r="E248" s="204" t="s">
        <v>578</v>
      </c>
      <c r="F248" s="205" t="s">
        <v>579</v>
      </c>
      <c r="G248" s="206" t="s">
        <v>172</v>
      </c>
      <c r="H248" s="207">
        <v>35.332000000000001</v>
      </c>
      <c r="I248" s="208"/>
      <c r="J248" s="209">
        <f>ROUND(I248*H248,2)</f>
        <v>0</v>
      </c>
      <c r="K248" s="205" t="s">
        <v>205</v>
      </c>
      <c r="L248" s="210"/>
      <c r="M248" s="211" t="s">
        <v>3</v>
      </c>
      <c r="N248" s="212" t="s">
        <v>45</v>
      </c>
      <c r="O248" s="65"/>
      <c r="P248" s="183">
        <f>O248*H248</f>
        <v>0</v>
      </c>
      <c r="Q248" s="183">
        <v>0.019199999999999998</v>
      </c>
      <c r="R248" s="183">
        <f>Q248*H248</f>
        <v>0.67837439999999993</v>
      </c>
      <c r="S248" s="183">
        <v>0</v>
      </c>
      <c r="T248" s="184">
        <f>S248*H248</f>
        <v>0</v>
      </c>
      <c r="AR248" s="17" t="s">
        <v>334</v>
      </c>
      <c r="AT248" s="17" t="s">
        <v>202</v>
      </c>
      <c r="AU248" s="17" t="s">
        <v>84</v>
      </c>
      <c r="AY248" s="17" t="s">
        <v>166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7" t="s">
        <v>84</v>
      </c>
      <c r="BK248" s="185">
        <f>ROUND(I248*H248,2)</f>
        <v>0</v>
      </c>
      <c r="BL248" s="17" t="s">
        <v>184</v>
      </c>
      <c r="BM248" s="17" t="s">
        <v>580</v>
      </c>
    </row>
    <row r="249" s="12" customFormat="1">
      <c r="B249" s="186"/>
      <c r="D249" s="187" t="s">
        <v>176</v>
      </c>
      <c r="F249" s="189" t="s">
        <v>581</v>
      </c>
      <c r="H249" s="190">
        <v>35.332000000000001</v>
      </c>
      <c r="I249" s="191"/>
      <c r="L249" s="186"/>
      <c r="M249" s="192"/>
      <c r="N249" s="193"/>
      <c r="O249" s="193"/>
      <c r="P249" s="193"/>
      <c r="Q249" s="193"/>
      <c r="R249" s="193"/>
      <c r="S249" s="193"/>
      <c r="T249" s="194"/>
      <c r="AT249" s="188" t="s">
        <v>176</v>
      </c>
      <c r="AU249" s="188" t="s">
        <v>84</v>
      </c>
      <c r="AV249" s="12" t="s">
        <v>84</v>
      </c>
      <c r="AW249" s="12" t="s">
        <v>4</v>
      </c>
      <c r="AX249" s="12" t="s">
        <v>80</v>
      </c>
      <c r="AY249" s="188" t="s">
        <v>166</v>
      </c>
    </row>
    <row r="250" s="1" customFormat="1" ht="16.5" customHeight="1">
      <c r="B250" s="173"/>
      <c r="C250" s="174" t="s">
        <v>582</v>
      </c>
      <c r="D250" s="174" t="s">
        <v>169</v>
      </c>
      <c r="E250" s="175" t="s">
        <v>583</v>
      </c>
      <c r="F250" s="176" t="s">
        <v>584</v>
      </c>
      <c r="G250" s="177" t="s">
        <v>172</v>
      </c>
      <c r="H250" s="178">
        <v>32.119999999999997</v>
      </c>
      <c r="I250" s="179"/>
      <c r="J250" s="180">
        <f>ROUND(I250*H250,2)</f>
        <v>0</v>
      </c>
      <c r="K250" s="176" t="s">
        <v>173</v>
      </c>
      <c r="L250" s="35"/>
      <c r="M250" s="181" t="s">
        <v>3</v>
      </c>
      <c r="N250" s="182" t="s">
        <v>45</v>
      </c>
      <c r="O250" s="65"/>
      <c r="P250" s="183">
        <f>O250*H250</f>
        <v>0</v>
      </c>
      <c r="Q250" s="183">
        <v>0</v>
      </c>
      <c r="R250" s="183">
        <f>Q250*H250</f>
        <v>0</v>
      </c>
      <c r="S250" s="183">
        <v>0</v>
      </c>
      <c r="T250" s="184">
        <f>S250*H250</f>
        <v>0</v>
      </c>
      <c r="AR250" s="17" t="s">
        <v>184</v>
      </c>
      <c r="AT250" s="17" t="s">
        <v>169</v>
      </c>
      <c r="AU250" s="17" t="s">
        <v>84</v>
      </c>
      <c r="AY250" s="17" t="s">
        <v>166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7" t="s">
        <v>84</v>
      </c>
      <c r="BK250" s="185">
        <f>ROUND(I250*H250,2)</f>
        <v>0</v>
      </c>
      <c r="BL250" s="17" t="s">
        <v>184</v>
      </c>
      <c r="BM250" s="17" t="s">
        <v>585</v>
      </c>
    </row>
    <row r="251" s="1" customFormat="1" ht="16.5" customHeight="1">
      <c r="B251" s="173"/>
      <c r="C251" s="174" t="s">
        <v>586</v>
      </c>
      <c r="D251" s="174" t="s">
        <v>169</v>
      </c>
      <c r="E251" s="175" t="s">
        <v>587</v>
      </c>
      <c r="F251" s="176" t="s">
        <v>588</v>
      </c>
      <c r="G251" s="177" t="s">
        <v>172</v>
      </c>
      <c r="H251" s="178">
        <v>32.119999999999997</v>
      </c>
      <c r="I251" s="179"/>
      <c r="J251" s="180">
        <f>ROUND(I251*H251,2)</f>
        <v>0</v>
      </c>
      <c r="K251" s="176" t="s">
        <v>173</v>
      </c>
      <c r="L251" s="35"/>
      <c r="M251" s="181" t="s">
        <v>3</v>
      </c>
      <c r="N251" s="182" t="s">
        <v>45</v>
      </c>
      <c r="O251" s="65"/>
      <c r="P251" s="183">
        <f>O251*H251</f>
        <v>0</v>
      </c>
      <c r="Q251" s="183">
        <v>0</v>
      </c>
      <c r="R251" s="183">
        <f>Q251*H251</f>
        <v>0</v>
      </c>
      <c r="S251" s="183">
        <v>0</v>
      </c>
      <c r="T251" s="184">
        <f>S251*H251</f>
        <v>0</v>
      </c>
      <c r="AR251" s="17" t="s">
        <v>184</v>
      </c>
      <c r="AT251" s="17" t="s">
        <v>169</v>
      </c>
      <c r="AU251" s="17" t="s">
        <v>84</v>
      </c>
      <c r="AY251" s="17" t="s">
        <v>166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7" t="s">
        <v>84</v>
      </c>
      <c r="BK251" s="185">
        <f>ROUND(I251*H251,2)</f>
        <v>0</v>
      </c>
      <c r="BL251" s="17" t="s">
        <v>184</v>
      </c>
      <c r="BM251" s="17" t="s">
        <v>589</v>
      </c>
    </row>
    <row r="252" s="1" customFormat="1" ht="16.5" customHeight="1">
      <c r="B252" s="173"/>
      <c r="C252" s="174" t="s">
        <v>590</v>
      </c>
      <c r="D252" s="174" t="s">
        <v>169</v>
      </c>
      <c r="E252" s="175" t="s">
        <v>591</v>
      </c>
      <c r="F252" s="176" t="s">
        <v>592</v>
      </c>
      <c r="G252" s="177" t="s">
        <v>172</v>
      </c>
      <c r="H252" s="178">
        <v>32.119999999999997</v>
      </c>
      <c r="I252" s="179"/>
      <c r="J252" s="180">
        <f>ROUND(I252*H252,2)</f>
        <v>0</v>
      </c>
      <c r="K252" s="176" t="s">
        <v>173</v>
      </c>
      <c r="L252" s="35"/>
      <c r="M252" s="181" t="s">
        <v>3</v>
      </c>
      <c r="N252" s="182" t="s">
        <v>45</v>
      </c>
      <c r="O252" s="65"/>
      <c r="P252" s="183">
        <f>O252*H252</f>
        <v>0</v>
      </c>
      <c r="Q252" s="183">
        <v>0</v>
      </c>
      <c r="R252" s="183">
        <f>Q252*H252</f>
        <v>0</v>
      </c>
      <c r="S252" s="183">
        <v>0</v>
      </c>
      <c r="T252" s="184">
        <f>S252*H252</f>
        <v>0</v>
      </c>
      <c r="AR252" s="17" t="s">
        <v>184</v>
      </c>
      <c r="AT252" s="17" t="s">
        <v>169</v>
      </c>
      <c r="AU252" s="17" t="s">
        <v>84</v>
      </c>
      <c r="AY252" s="17" t="s">
        <v>166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17" t="s">
        <v>84</v>
      </c>
      <c r="BK252" s="185">
        <f>ROUND(I252*H252,2)</f>
        <v>0</v>
      </c>
      <c r="BL252" s="17" t="s">
        <v>184</v>
      </c>
      <c r="BM252" s="17" t="s">
        <v>593</v>
      </c>
    </row>
    <row r="253" s="1" customFormat="1" ht="22.5" customHeight="1">
      <c r="B253" s="173"/>
      <c r="C253" s="174" t="s">
        <v>594</v>
      </c>
      <c r="D253" s="174" t="s">
        <v>169</v>
      </c>
      <c r="E253" s="175" t="s">
        <v>595</v>
      </c>
      <c r="F253" s="176" t="s">
        <v>596</v>
      </c>
      <c r="G253" s="177" t="s">
        <v>356</v>
      </c>
      <c r="H253" s="213"/>
      <c r="I253" s="179"/>
      <c r="J253" s="180">
        <f>ROUND(I253*H253,2)</f>
        <v>0</v>
      </c>
      <c r="K253" s="176" t="s">
        <v>173</v>
      </c>
      <c r="L253" s="35"/>
      <c r="M253" s="181" t="s">
        <v>3</v>
      </c>
      <c r="N253" s="182" t="s">
        <v>45</v>
      </c>
      <c r="O253" s="65"/>
      <c r="P253" s="183">
        <f>O253*H253</f>
        <v>0</v>
      </c>
      <c r="Q253" s="183">
        <v>0</v>
      </c>
      <c r="R253" s="183">
        <f>Q253*H253</f>
        <v>0</v>
      </c>
      <c r="S253" s="183">
        <v>0</v>
      </c>
      <c r="T253" s="184">
        <f>S253*H253</f>
        <v>0</v>
      </c>
      <c r="AR253" s="17" t="s">
        <v>184</v>
      </c>
      <c r="AT253" s="17" t="s">
        <v>169</v>
      </c>
      <c r="AU253" s="17" t="s">
        <v>84</v>
      </c>
      <c r="AY253" s="17" t="s">
        <v>166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17" t="s">
        <v>84</v>
      </c>
      <c r="BK253" s="185">
        <f>ROUND(I253*H253,2)</f>
        <v>0</v>
      </c>
      <c r="BL253" s="17" t="s">
        <v>184</v>
      </c>
      <c r="BM253" s="17" t="s">
        <v>597</v>
      </c>
    </row>
    <row r="254" s="11" customFormat="1" ht="22.8" customHeight="1">
      <c r="B254" s="160"/>
      <c r="D254" s="161" t="s">
        <v>72</v>
      </c>
      <c r="E254" s="171" t="s">
        <v>598</v>
      </c>
      <c r="F254" s="171" t="s">
        <v>599</v>
      </c>
      <c r="I254" s="163"/>
      <c r="J254" s="172">
        <f>BK254</f>
        <v>0</v>
      </c>
      <c r="L254" s="160"/>
      <c r="M254" s="165"/>
      <c r="N254" s="166"/>
      <c r="O254" s="166"/>
      <c r="P254" s="167">
        <f>SUM(P255:P267)</f>
        <v>0</v>
      </c>
      <c r="Q254" s="166"/>
      <c r="R254" s="167">
        <f>SUM(R255:R267)</f>
        <v>0.11889816</v>
      </c>
      <c r="S254" s="166"/>
      <c r="T254" s="168">
        <f>SUM(T255:T267)</f>
        <v>0</v>
      </c>
      <c r="AR254" s="161" t="s">
        <v>84</v>
      </c>
      <c r="AT254" s="169" t="s">
        <v>72</v>
      </c>
      <c r="AU254" s="169" t="s">
        <v>80</v>
      </c>
      <c r="AY254" s="161" t="s">
        <v>166</v>
      </c>
      <c r="BK254" s="170">
        <f>SUM(BK255:BK267)</f>
        <v>0</v>
      </c>
    </row>
    <row r="255" s="1" customFormat="1" ht="16.5" customHeight="1">
      <c r="B255" s="173"/>
      <c r="C255" s="174" t="s">
        <v>600</v>
      </c>
      <c r="D255" s="174" t="s">
        <v>169</v>
      </c>
      <c r="E255" s="175" t="s">
        <v>601</v>
      </c>
      <c r="F255" s="176" t="s">
        <v>602</v>
      </c>
      <c r="G255" s="177" t="s">
        <v>172</v>
      </c>
      <c r="H255" s="178">
        <v>19.116</v>
      </c>
      <c r="I255" s="179"/>
      <c r="J255" s="180">
        <f>ROUND(I255*H255,2)</f>
        <v>0</v>
      </c>
      <c r="K255" s="176" t="s">
        <v>173</v>
      </c>
      <c r="L255" s="35"/>
      <c r="M255" s="181" t="s">
        <v>3</v>
      </c>
      <c r="N255" s="182" t="s">
        <v>45</v>
      </c>
      <c r="O255" s="65"/>
      <c r="P255" s="183">
        <f>O255*H255</f>
        <v>0</v>
      </c>
      <c r="Q255" s="183">
        <v>8.0000000000000007E-05</v>
      </c>
      <c r="R255" s="183">
        <f>Q255*H255</f>
        <v>0.0015292800000000001</v>
      </c>
      <c r="S255" s="183">
        <v>0</v>
      </c>
      <c r="T255" s="184">
        <f>S255*H255</f>
        <v>0</v>
      </c>
      <c r="AR255" s="17" t="s">
        <v>184</v>
      </c>
      <c r="AT255" s="17" t="s">
        <v>169</v>
      </c>
      <c r="AU255" s="17" t="s">
        <v>84</v>
      </c>
      <c r="AY255" s="17" t="s">
        <v>166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7" t="s">
        <v>84</v>
      </c>
      <c r="BK255" s="185">
        <f>ROUND(I255*H255,2)</f>
        <v>0</v>
      </c>
      <c r="BL255" s="17" t="s">
        <v>184</v>
      </c>
      <c r="BM255" s="17" t="s">
        <v>603</v>
      </c>
    </row>
    <row r="256" s="12" customFormat="1">
      <c r="B256" s="186"/>
      <c r="D256" s="187" t="s">
        <v>176</v>
      </c>
      <c r="E256" s="188" t="s">
        <v>3</v>
      </c>
      <c r="F256" s="189" t="s">
        <v>604</v>
      </c>
      <c r="H256" s="190">
        <v>19.116</v>
      </c>
      <c r="I256" s="191"/>
      <c r="L256" s="186"/>
      <c r="M256" s="192"/>
      <c r="N256" s="193"/>
      <c r="O256" s="193"/>
      <c r="P256" s="193"/>
      <c r="Q256" s="193"/>
      <c r="R256" s="193"/>
      <c r="S256" s="193"/>
      <c r="T256" s="194"/>
      <c r="AT256" s="188" t="s">
        <v>176</v>
      </c>
      <c r="AU256" s="188" t="s">
        <v>84</v>
      </c>
      <c r="AV256" s="12" t="s">
        <v>84</v>
      </c>
      <c r="AW256" s="12" t="s">
        <v>35</v>
      </c>
      <c r="AX256" s="12" t="s">
        <v>73</v>
      </c>
      <c r="AY256" s="188" t="s">
        <v>166</v>
      </c>
    </row>
    <row r="257" s="13" customFormat="1">
      <c r="B257" s="195"/>
      <c r="D257" s="187" t="s">
        <v>176</v>
      </c>
      <c r="E257" s="196" t="s">
        <v>3</v>
      </c>
      <c r="F257" s="197" t="s">
        <v>188</v>
      </c>
      <c r="H257" s="198">
        <v>19.116</v>
      </c>
      <c r="I257" s="199"/>
      <c r="L257" s="195"/>
      <c r="M257" s="200"/>
      <c r="N257" s="201"/>
      <c r="O257" s="201"/>
      <c r="P257" s="201"/>
      <c r="Q257" s="201"/>
      <c r="R257" s="201"/>
      <c r="S257" s="201"/>
      <c r="T257" s="202"/>
      <c r="AT257" s="196" t="s">
        <v>176</v>
      </c>
      <c r="AU257" s="196" t="s">
        <v>84</v>
      </c>
      <c r="AV257" s="13" t="s">
        <v>174</v>
      </c>
      <c r="AW257" s="13" t="s">
        <v>35</v>
      </c>
      <c r="AX257" s="13" t="s">
        <v>80</v>
      </c>
      <c r="AY257" s="196" t="s">
        <v>166</v>
      </c>
    </row>
    <row r="258" s="1" customFormat="1" ht="16.5" customHeight="1">
      <c r="B258" s="173"/>
      <c r="C258" s="174" t="s">
        <v>605</v>
      </c>
      <c r="D258" s="174" t="s">
        <v>169</v>
      </c>
      <c r="E258" s="175" t="s">
        <v>601</v>
      </c>
      <c r="F258" s="176" t="s">
        <v>602</v>
      </c>
      <c r="G258" s="177" t="s">
        <v>172</v>
      </c>
      <c r="H258" s="178">
        <v>51.299999999999997</v>
      </c>
      <c r="I258" s="179"/>
      <c r="J258" s="180">
        <f>ROUND(I258*H258,2)</f>
        <v>0</v>
      </c>
      <c r="K258" s="176" t="s">
        <v>173</v>
      </c>
      <c r="L258" s="35"/>
      <c r="M258" s="181" t="s">
        <v>3</v>
      </c>
      <c r="N258" s="182" t="s">
        <v>45</v>
      </c>
      <c r="O258" s="65"/>
      <c r="P258" s="183">
        <f>O258*H258</f>
        <v>0</v>
      </c>
      <c r="Q258" s="183">
        <v>8.0000000000000007E-05</v>
      </c>
      <c r="R258" s="183">
        <f>Q258*H258</f>
        <v>0.004104</v>
      </c>
      <c r="S258" s="183">
        <v>0</v>
      </c>
      <c r="T258" s="184">
        <f>S258*H258</f>
        <v>0</v>
      </c>
      <c r="AR258" s="17" t="s">
        <v>184</v>
      </c>
      <c r="AT258" s="17" t="s">
        <v>169</v>
      </c>
      <c r="AU258" s="17" t="s">
        <v>84</v>
      </c>
      <c r="AY258" s="17" t="s">
        <v>166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7" t="s">
        <v>84</v>
      </c>
      <c r="BK258" s="185">
        <f>ROUND(I258*H258,2)</f>
        <v>0</v>
      </c>
      <c r="BL258" s="17" t="s">
        <v>184</v>
      </c>
      <c r="BM258" s="17" t="s">
        <v>606</v>
      </c>
    </row>
    <row r="259" s="12" customFormat="1">
      <c r="B259" s="186"/>
      <c r="D259" s="187" t="s">
        <v>176</v>
      </c>
      <c r="E259" s="188" t="s">
        <v>3</v>
      </c>
      <c r="F259" s="189" t="s">
        <v>607</v>
      </c>
      <c r="H259" s="190">
        <v>51.299999999999997</v>
      </c>
      <c r="I259" s="191"/>
      <c r="L259" s="186"/>
      <c r="M259" s="192"/>
      <c r="N259" s="193"/>
      <c r="O259" s="193"/>
      <c r="P259" s="193"/>
      <c r="Q259" s="193"/>
      <c r="R259" s="193"/>
      <c r="S259" s="193"/>
      <c r="T259" s="194"/>
      <c r="AT259" s="188" t="s">
        <v>176</v>
      </c>
      <c r="AU259" s="188" t="s">
        <v>84</v>
      </c>
      <c r="AV259" s="12" t="s">
        <v>84</v>
      </c>
      <c r="AW259" s="12" t="s">
        <v>35</v>
      </c>
      <c r="AX259" s="12" t="s">
        <v>80</v>
      </c>
      <c r="AY259" s="188" t="s">
        <v>166</v>
      </c>
    </row>
    <row r="260" s="1" customFormat="1" ht="16.5" customHeight="1">
      <c r="B260" s="173"/>
      <c r="C260" s="174" t="s">
        <v>608</v>
      </c>
      <c r="D260" s="174" t="s">
        <v>169</v>
      </c>
      <c r="E260" s="175" t="s">
        <v>609</v>
      </c>
      <c r="F260" s="176" t="s">
        <v>610</v>
      </c>
      <c r="G260" s="177" t="s">
        <v>172</v>
      </c>
      <c r="H260" s="178">
        <v>70.415999999999997</v>
      </c>
      <c r="I260" s="179"/>
      <c r="J260" s="180">
        <f>ROUND(I260*H260,2)</f>
        <v>0</v>
      </c>
      <c r="K260" s="176" t="s">
        <v>173</v>
      </c>
      <c r="L260" s="35"/>
      <c r="M260" s="181" t="s">
        <v>3</v>
      </c>
      <c r="N260" s="182" t="s">
        <v>45</v>
      </c>
      <c r="O260" s="65"/>
      <c r="P260" s="183">
        <f>O260*H260</f>
        <v>0</v>
      </c>
      <c r="Q260" s="183">
        <v>0.00013999999999999999</v>
      </c>
      <c r="R260" s="183">
        <f>Q260*H260</f>
        <v>0.009858239999999999</v>
      </c>
      <c r="S260" s="183">
        <v>0</v>
      </c>
      <c r="T260" s="184">
        <f>S260*H260</f>
        <v>0</v>
      </c>
      <c r="AR260" s="17" t="s">
        <v>184</v>
      </c>
      <c r="AT260" s="17" t="s">
        <v>169</v>
      </c>
      <c r="AU260" s="17" t="s">
        <v>84</v>
      </c>
      <c r="AY260" s="17" t="s">
        <v>166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7" t="s">
        <v>84</v>
      </c>
      <c r="BK260" s="185">
        <f>ROUND(I260*H260,2)</f>
        <v>0</v>
      </c>
      <c r="BL260" s="17" t="s">
        <v>184</v>
      </c>
      <c r="BM260" s="17" t="s">
        <v>611</v>
      </c>
    </row>
    <row r="261" s="12" customFormat="1">
      <c r="B261" s="186"/>
      <c r="D261" s="187" t="s">
        <v>176</v>
      </c>
      <c r="E261" s="188" t="s">
        <v>3</v>
      </c>
      <c r="F261" s="189" t="s">
        <v>612</v>
      </c>
      <c r="H261" s="190">
        <v>70.415999999999997</v>
      </c>
      <c r="I261" s="191"/>
      <c r="L261" s="186"/>
      <c r="M261" s="192"/>
      <c r="N261" s="193"/>
      <c r="O261" s="193"/>
      <c r="P261" s="193"/>
      <c r="Q261" s="193"/>
      <c r="R261" s="193"/>
      <c r="S261" s="193"/>
      <c r="T261" s="194"/>
      <c r="AT261" s="188" t="s">
        <v>176</v>
      </c>
      <c r="AU261" s="188" t="s">
        <v>84</v>
      </c>
      <c r="AV261" s="12" t="s">
        <v>84</v>
      </c>
      <c r="AW261" s="12" t="s">
        <v>35</v>
      </c>
      <c r="AX261" s="12" t="s">
        <v>80</v>
      </c>
      <c r="AY261" s="188" t="s">
        <v>166</v>
      </c>
    </row>
    <row r="262" s="1" customFormat="1" ht="16.5" customHeight="1">
      <c r="B262" s="173"/>
      <c r="C262" s="174" t="s">
        <v>613</v>
      </c>
      <c r="D262" s="174" t="s">
        <v>169</v>
      </c>
      <c r="E262" s="175" t="s">
        <v>614</v>
      </c>
      <c r="F262" s="176" t="s">
        <v>615</v>
      </c>
      <c r="G262" s="177" t="s">
        <v>172</v>
      </c>
      <c r="H262" s="178">
        <v>70.415999999999997</v>
      </c>
      <c r="I262" s="179"/>
      <c r="J262" s="180">
        <f>ROUND(I262*H262,2)</f>
        <v>0</v>
      </c>
      <c r="K262" s="176" t="s">
        <v>173</v>
      </c>
      <c r="L262" s="35"/>
      <c r="M262" s="181" t="s">
        <v>3</v>
      </c>
      <c r="N262" s="182" t="s">
        <v>45</v>
      </c>
      <c r="O262" s="65"/>
      <c r="P262" s="183">
        <f>O262*H262</f>
        <v>0</v>
      </c>
      <c r="Q262" s="183">
        <v>0.00023000000000000001</v>
      </c>
      <c r="R262" s="183">
        <f>Q262*H262</f>
        <v>0.01619568</v>
      </c>
      <c r="S262" s="183">
        <v>0</v>
      </c>
      <c r="T262" s="184">
        <f>S262*H262</f>
        <v>0</v>
      </c>
      <c r="AR262" s="17" t="s">
        <v>184</v>
      </c>
      <c r="AT262" s="17" t="s">
        <v>169</v>
      </c>
      <c r="AU262" s="17" t="s">
        <v>84</v>
      </c>
      <c r="AY262" s="17" t="s">
        <v>166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7" t="s">
        <v>84</v>
      </c>
      <c r="BK262" s="185">
        <f>ROUND(I262*H262,2)</f>
        <v>0</v>
      </c>
      <c r="BL262" s="17" t="s">
        <v>184</v>
      </c>
      <c r="BM262" s="17" t="s">
        <v>616</v>
      </c>
    </row>
    <row r="263" s="1" customFormat="1" ht="16.5" customHeight="1">
      <c r="B263" s="173"/>
      <c r="C263" s="174" t="s">
        <v>617</v>
      </c>
      <c r="D263" s="174" t="s">
        <v>169</v>
      </c>
      <c r="E263" s="175" t="s">
        <v>618</v>
      </c>
      <c r="F263" s="176" t="s">
        <v>619</v>
      </c>
      <c r="G263" s="177" t="s">
        <v>172</v>
      </c>
      <c r="H263" s="178">
        <v>70.415999999999997</v>
      </c>
      <c r="I263" s="179"/>
      <c r="J263" s="180">
        <f>ROUND(I263*H263,2)</f>
        <v>0</v>
      </c>
      <c r="K263" s="176" t="s">
        <v>173</v>
      </c>
      <c r="L263" s="35"/>
      <c r="M263" s="181" t="s">
        <v>3</v>
      </c>
      <c r="N263" s="182" t="s">
        <v>45</v>
      </c>
      <c r="O263" s="65"/>
      <c r="P263" s="183">
        <f>O263*H263</f>
        <v>0</v>
      </c>
      <c r="Q263" s="183">
        <v>0.00023000000000000001</v>
      </c>
      <c r="R263" s="183">
        <f>Q263*H263</f>
        <v>0.01619568</v>
      </c>
      <c r="S263" s="183">
        <v>0</v>
      </c>
      <c r="T263" s="184">
        <f>S263*H263</f>
        <v>0</v>
      </c>
      <c r="AR263" s="17" t="s">
        <v>184</v>
      </c>
      <c r="AT263" s="17" t="s">
        <v>169</v>
      </c>
      <c r="AU263" s="17" t="s">
        <v>84</v>
      </c>
      <c r="AY263" s="17" t="s">
        <v>166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17" t="s">
        <v>84</v>
      </c>
      <c r="BK263" s="185">
        <f>ROUND(I263*H263,2)</f>
        <v>0</v>
      </c>
      <c r="BL263" s="17" t="s">
        <v>184</v>
      </c>
      <c r="BM263" s="17" t="s">
        <v>620</v>
      </c>
    </row>
    <row r="264" s="1" customFormat="1" ht="16.5" customHeight="1">
      <c r="B264" s="173"/>
      <c r="C264" s="174" t="s">
        <v>621</v>
      </c>
      <c r="D264" s="174" t="s">
        <v>169</v>
      </c>
      <c r="E264" s="175" t="s">
        <v>622</v>
      </c>
      <c r="F264" s="176" t="s">
        <v>623</v>
      </c>
      <c r="G264" s="177" t="s">
        <v>172</v>
      </c>
      <c r="H264" s="178">
        <v>173.208</v>
      </c>
      <c r="I264" s="179"/>
      <c r="J264" s="180">
        <f>ROUND(I264*H264,2)</f>
        <v>0</v>
      </c>
      <c r="K264" s="176" t="s">
        <v>173</v>
      </c>
      <c r="L264" s="35"/>
      <c r="M264" s="181" t="s">
        <v>3</v>
      </c>
      <c r="N264" s="182" t="s">
        <v>45</v>
      </c>
      <c r="O264" s="65"/>
      <c r="P264" s="183">
        <f>O264*H264</f>
        <v>0</v>
      </c>
      <c r="Q264" s="183">
        <v>0.00020000000000000001</v>
      </c>
      <c r="R264" s="183">
        <f>Q264*H264</f>
        <v>0.034641600000000002</v>
      </c>
      <c r="S264" s="183">
        <v>0</v>
      </c>
      <c r="T264" s="184">
        <f>S264*H264</f>
        <v>0</v>
      </c>
      <c r="AR264" s="17" t="s">
        <v>184</v>
      </c>
      <c r="AT264" s="17" t="s">
        <v>169</v>
      </c>
      <c r="AU264" s="17" t="s">
        <v>84</v>
      </c>
      <c r="AY264" s="17" t="s">
        <v>166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7" t="s">
        <v>84</v>
      </c>
      <c r="BK264" s="185">
        <f>ROUND(I264*H264,2)</f>
        <v>0</v>
      </c>
      <c r="BL264" s="17" t="s">
        <v>184</v>
      </c>
      <c r="BM264" s="17" t="s">
        <v>624</v>
      </c>
    </row>
    <row r="265" s="12" customFormat="1">
      <c r="B265" s="186"/>
      <c r="D265" s="187" t="s">
        <v>176</v>
      </c>
      <c r="E265" s="188" t="s">
        <v>3</v>
      </c>
      <c r="F265" s="189" t="s">
        <v>625</v>
      </c>
      <c r="H265" s="190">
        <v>173.208</v>
      </c>
      <c r="I265" s="191"/>
      <c r="L265" s="186"/>
      <c r="M265" s="192"/>
      <c r="N265" s="193"/>
      <c r="O265" s="193"/>
      <c r="P265" s="193"/>
      <c r="Q265" s="193"/>
      <c r="R265" s="193"/>
      <c r="S265" s="193"/>
      <c r="T265" s="194"/>
      <c r="AT265" s="188" t="s">
        <v>176</v>
      </c>
      <c r="AU265" s="188" t="s">
        <v>84</v>
      </c>
      <c r="AV265" s="12" t="s">
        <v>84</v>
      </c>
      <c r="AW265" s="12" t="s">
        <v>35</v>
      </c>
      <c r="AX265" s="12" t="s">
        <v>80</v>
      </c>
      <c r="AY265" s="188" t="s">
        <v>166</v>
      </c>
    </row>
    <row r="266" s="1" customFormat="1" ht="22.5" customHeight="1">
      <c r="B266" s="173"/>
      <c r="C266" s="174" t="s">
        <v>626</v>
      </c>
      <c r="D266" s="174" t="s">
        <v>169</v>
      </c>
      <c r="E266" s="175" t="s">
        <v>627</v>
      </c>
      <c r="F266" s="176" t="s">
        <v>628</v>
      </c>
      <c r="G266" s="177" t="s">
        <v>172</v>
      </c>
      <c r="H266" s="178">
        <v>173.208</v>
      </c>
      <c r="I266" s="179"/>
      <c r="J266" s="180">
        <f>ROUND(I266*H266,2)</f>
        <v>0</v>
      </c>
      <c r="K266" s="176" t="s">
        <v>173</v>
      </c>
      <c r="L266" s="35"/>
      <c r="M266" s="181" t="s">
        <v>3</v>
      </c>
      <c r="N266" s="182" t="s">
        <v>45</v>
      </c>
      <c r="O266" s="65"/>
      <c r="P266" s="183">
        <f>O266*H266</f>
        <v>0</v>
      </c>
      <c r="Q266" s="183">
        <v>0.00021000000000000001</v>
      </c>
      <c r="R266" s="183">
        <f>Q266*H266</f>
        <v>0.036373679999999999</v>
      </c>
      <c r="S266" s="183">
        <v>0</v>
      </c>
      <c r="T266" s="184">
        <f>S266*H266</f>
        <v>0</v>
      </c>
      <c r="AR266" s="17" t="s">
        <v>184</v>
      </c>
      <c r="AT266" s="17" t="s">
        <v>169</v>
      </c>
      <c r="AU266" s="17" t="s">
        <v>84</v>
      </c>
      <c r="AY266" s="17" t="s">
        <v>166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17" t="s">
        <v>84</v>
      </c>
      <c r="BK266" s="185">
        <f>ROUND(I266*H266,2)</f>
        <v>0</v>
      </c>
      <c r="BL266" s="17" t="s">
        <v>184</v>
      </c>
      <c r="BM266" s="17" t="s">
        <v>629</v>
      </c>
    </row>
    <row r="267" s="12" customFormat="1">
      <c r="B267" s="186"/>
      <c r="D267" s="187" t="s">
        <v>176</v>
      </c>
      <c r="E267" s="188" t="s">
        <v>3</v>
      </c>
      <c r="F267" s="189" t="s">
        <v>625</v>
      </c>
      <c r="H267" s="190">
        <v>173.208</v>
      </c>
      <c r="I267" s="191"/>
      <c r="L267" s="186"/>
      <c r="M267" s="192"/>
      <c r="N267" s="193"/>
      <c r="O267" s="193"/>
      <c r="P267" s="193"/>
      <c r="Q267" s="193"/>
      <c r="R267" s="193"/>
      <c r="S267" s="193"/>
      <c r="T267" s="194"/>
      <c r="AT267" s="188" t="s">
        <v>176</v>
      </c>
      <c r="AU267" s="188" t="s">
        <v>84</v>
      </c>
      <c r="AV267" s="12" t="s">
        <v>84</v>
      </c>
      <c r="AW267" s="12" t="s">
        <v>35</v>
      </c>
      <c r="AX267" s="12" t="s">
        <v>80</v>
      </c>
      <c r="AY267" s="188" t="s">
        <v>166</v>
      </c>
    </row>
    <row r="268" s="11" customFormat="1" ht="22.8" customHeight="1">
      <c r="B268" s="160"/>
      <c r="D268" s="161" t="s">
        <v>72</v>
      </c>
      <c r="E268" s="171" t="s">
        <v>630</v>
      </c>
      <c r="F268" s="171" t="s">
        <v>631</v>
      </c>
      <c r="I268" s="163"/>
      <c r="J268" s="172">
        <f>BK268</f>
        <v>0</v>
      </c>
      <c r="L268" s="160"/>
      <c r="M268" s="165"/>
      <c r="N268" s="166"/>
      <c r="O268" s="166"/>
      <c r="P268" s="167">
        <f>SUM(P269:P288)</f>
        <v>0</v>
      </c>
      <c r="Q268" s="166"/>
      <c r="R268" s="167">
        <f>SUM(R269:R288)</f>
        <v>0.58003191000000009</v>
      </c>
      <c r="S268" s="166"/>
      <c r="T268" s="168">
        <f>SUM(T269:T288)</f>
        <v>0</v>
      </c>
      <c r="AR268" s="161" t="s">
        <v>84</v>
      </c>
      <c r="AT268" s="169" t="s">
        <v>72</v>
      </c>
      <c r="AU268" s="169" t="s">
        <v>80</v>
      </c>
      <c r="AY268" s="161" t="s">
        <v>166</v>
      </c>
      <c r="BK268" s="170">
        <f>SUM(BK269:BK288)</f>
        <v>0</v>
      </c>
    </row>
    <row r="269" s="1" customFormat="1" ht="16.5" customHeight="1">
      <c r="B269" s="173"/>
      <c r="C269" s="174" t="s">
        <v>632</v>
      </c>
      <c r="D269" s="174" t="s">
        <v>169</v>
      </c>
      <c r="E269" s="175" t="s">
        <v>633</v>
      </c>
      <c r="F269" s="176" t="s">
        <v>634</v>
      </c>
      <c r="G269" s="177" t="s">
        <v>172</v>
      </c>
      <c r="H269" s="178">
        <v>973.20000000000005</v>
      </c>
      <c r="I269" s="179"/>
      <c r="J269" s="180">
        <f>ROUND(I269*H269,2)</f>
        <v>0</v>
      </c>
      <c r="K269" s="176" t="s">
        <v>173</v>
      </c>
      <c r="L269" s="35"/>
      <c r="M269" s="181" t="s">
        <v>3</v>
      </c>
      <c r="N269" s="182" t="s">
        <v>45</v>
      </c>
      <c r="O269" s="65"/>
      <c r="P269" s="183">
        <f>O269*H269</f>
        <v>0</v>
      </c>
      <c r="Q269" s="183">
        <v>0</v>
      </c>
      <c r="R269" s="183">
        <f>Q269*H269</f>
        <v>0</v>
      </c>
      <c r="S269" s="183">
        <v>0</v>
      </c>
      <c r="T269" s="184">
        <f>S269*H269</f>
        <v>0</v>
      </c>
      <c r="AR269" s="17" t="s">
        <v>184</v>
      </c>
      <c r="AT269" s="17" t="s">
        <v>169</v>
      </c>
      <c r="AU269" s="17" t="s">
        <v>84</v>
      </c>
      <c r="AY269" s="17" t="s">
        <v>166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7" t="s">
        <v>84</v>
      </c>
      <c r="BK269" s="185">
        <f>ROUND(I269*H269,2)</f>
        <v>0</v>
      </c>
      <c r="BL269" s="17" t="s">
        <v>184</v>
      </c>
      <c r="BM269" s="17" t="s">
        <v>635</v>
      </c>
    </row>
    <row r="270" s="12" customFormat="1">
      <c r="B270" s="186"/>
      <c r="D270" s="187" t="s">
        <v>176</v>
      </c>
      <c r="E270" s="188" t="s">
        <v>3</v>
      </c>
      <c r="F270" s="189" t="s">
        <v>636</v>
      </c>
      <c r="H270" s="190">
        <v>255.59999999999999</v>
      </c>
      <c r="I270" s="191"/>
      <c r="L270" s="186"/>
      <c r="M270" s="192"/>
      <c r="N270" s="193"/>
      <c r="O270" s="193"/>
      <c r="P270" s="193"/>
      <c r="Q270" s="193"/>
      <c r="R270" s="193"/>
      <c r="S270" s="193"/>
      <c r="T270" s="194"/>
      <c r="AT270" s="188" t="s">
        <v>176</v>
      </c>
      <c r="AU270" s="188" t="s">
        <v>84</v>
      </c>
      <c r="AV270" s="12" t="s">
        <v>84</v>
      </c>
      <c r="AW270" s="12" t="s">
        <v>35</v>
      </c>
      <c r="AX270" s="12" t="s">
        <v>73</v>
      </c>
      <c r="AY270" s="188" t="s">
        <v>166</v>
      </c>
    </row>
    <row r="271" s="12" customFormat="1">
      <c r="B271" s="186"/>
      <c r="D271" s="187" t="s">
        <v>176</v>
      </c>
      <c r="E271" s="188" t="s">
        <v>3</v>
      </c>
      <c r="F271" s="189" t="s">
        <v>637</v>
      </c>
      <c r="H271" s="190">
        <v>504</v>
      </c>
      <c r="I271" s="191"/>
      <c r="L271" s="186"/>
      <c r="M271" s="192"/>
      <c r="N271" s="193"/>
      <c r="O271" s="193"/>
      <c r="P271" s="193"/>
      <c r="Q271" s="193"/>
      <c r="R271" s="193"/>
      <c r="S271" s="193"/>
      <c r="T271" s="194"/>
      <c r="AT271" s="188" t="s">
        <v>176</v>
      </c>
      <c r="AU271" s="188" t="s">
        <v>84</v>
      </c>
      <c r="AV271" s="12" t="s">
        <v>84</v>
      </c>
      <c r="AW271" s="12" t="s">
        <v>35</v>
      </c>
      <c r="AX271" s="12" t="s">
        <v>73</v>
      </c>
      <c r="AY271" s="188" t="s">
        <v>166</v>
      </c>
    </row>
    <row r="272" s="12" customFormat="1">
      <c r="B272" s="186"/>
      <c r="D272" s="187" t="s">
        <v>176</v>
      </c>
      <c r="E272" s="188" t="s">
        <v>3</v>
      </c>
      <c r="F272" s="189" t="s">
        <v>638</v>
      </c>
      <c r="H272" s="190">
        <v>213.59999999999999</v>
      </c>
      <c r="I272" s="191"/>
      <c r="L272" s="186"/>
      <c r="M272" s="192"/>
      <c r="N272" s="193"/>
      <c r="O272" s="193"/>
      <c r="P272" s="193"/>
      <c r="Q272" s="193"/>
      <c r="R272" s="193"/>
      <c r="S272" s="193"/>
      <c r="T272" s="194"/>
      <c r="AT272" s="188" t="s">
        <v>176</v>
      </c>
      <c r="AU272" s="188" t="s">
        <v>84</v>
      </c>
      <c r="AV272" s="12" t="s">
        <v>84</v>
      </c>
      <c r="AW272" s="12" t="s">
        <v>35</v>
      </c>
      <c r="AX272" s="12" t="s">
        <v>73</v>
      </c>
      <c r="AY272" s="188" t="s">
        <v>166</v>
      </c>
    </row>
    <row r="273" s="13" customFormat="1">
      <c r="B273" s="195"/>
      <c r="D273" s="187" t="s">
        <v>176</v>
      </c>
      <c r="E273" s="196" t="s">
        <v>3</v>
      </c>
      <c r="F273" s="197" t="s">
        <v>188</v>
      </c>
      <c r="H273" s="198">
        <v>973.20000000000005</v>
      </c>
      <c r="I273" s="199"/>
      <c r="L273" s="195"/>
      <c r="M273" s="200"/>
      <c r="N273" s="201"/>
      <c r="O273" s="201"/>
      <c r="P273" s="201"/>
      <c r="Q273" s="201"/>
      <c r="R273" s="201"/>
      <c r="S273" s="201"/>
      <c r="T273" s="202"/>
      <c r="AT273" s="196" t="s">
        <v>176</v>
      </c>
      <c r="AU273" s="196" t="s">
        <v>84</v>
      </c>
      <c r="AV273" s="13" t="s">
        <v>174</v>
      </c>
      <c r="AW273" s="13" t="s">
        <v>35</v>
      </c>
      <c r="AX273" s="13" t="s">
        <v>80</v>
      </c>
      <c r="AY273" s="196" t="s">
        <v>166</v>
      </c>
    </row>
    <row r="274" s="1" customFormat="1" ht="16.5" customHeight="1">
      <c r="B274" s="173"/>
      <c r="C274" s="203" t="s">
        <v>639</v>
      </c>
      <c r="D274" s="203" t="s">
        <v>202</v>
      </c>
      <c r="E274" s="204" t="s">
        <v>640</v>
      </c>
      <c r="F274" s="205" t="s">
        <v>641</v>
      </c>
      <c r="G274" s="206" t="s">
        <v>172</v>
      </c>
      <c r="H274" s="207">
        <v>1021.86</v>
      </c>
      <c r="I274" s="208"/>
      <c r="J274" s="209">
        <f>ROUND(I274*H274,2)</f>
        <v>0</v>
      </c>
      <c r="K274" s="205" t="s">
        <v>205</v>
      </c>
      <c r="L274" s="210"/>
      <c r="M274" s="211" t="s">
        <v>3</v>
      </c>
      <c r="N274" s="212" t="s">
        <v>45</v>
      </c>
      <c r="O274" s="65"/>
      <c r="P274" s="183">
        <f>O274*H274</f>
        <v>0</v>
      </c>
      <c r="Q274" s="183">
        <v>0</v>
      </c>
      <c r="R274" s="183">
        <f>Q274*H274</f>
        <v>0</v>
      </c>
      <c r="S274" s="183">
        <v>0</v>
      </c>
      <c r="T274" s="184">
        <f>S274*H274</f>
        <v>0</v>
      </c>
      <c r="AR274" s="17" t="s">
        <v>334</v>
      </c>
      <c r="AT274" s="17" t="s">
        <v>202</v>
      </c>
      <c r="AU274" s="17" t="s">
        <v>84</v>
      </c>
      <c r="AY274" s="17" t="s">
        <v>166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7" t="s">
        <v>84</v>
      </c>
      <c r="BK274" s="185">
        <f>ROUND(I274*H274,2)</f>
        <v>0</v>
      </c>
      <c r="BL274" s="17" t="s">
        <v>184</v>
      </c>
      <c r="BM274" s="17" t="s">
        <v>642</v>
      </c>
    </row>
    <row r="275" s="12" customFormat="1">
      <c r="B275" s="186"/>
      <c r="D275" s="187" t="s">
        <v>176</v>
      </c>
      <c r="F275" s="189" t="s">
        <v>643</v>
      </c>
      <c r="H275" s="190">
        <v>1021.86</v>
      </c>
      <c r="I275" s="191"/>
      <c r="L275" s="186"/>
      <c r="M275" s="192"/>
      <c r="N275" s="193"/>
      <c r="O275" s="193"/>
      <c r="P275" s="193"/>
      <c r="Q275" s="193"/>
      <c r="R275" s="193"/>
      <c r="S275" s="193"/>
      <c r="T275" s="194"/>
      <c r="AT275" s="188" t="s">
        <v>176</v>
      </c>
      <c r="AU275" s="188" t="s">
        <v>84</v>
      </c>
      <c r="AV275" s="12" t="s">
        <v>84</v>
      </c>
      <c r="AW275" s="12" t="s">
        <v>4</v>
      </c>
      <c r="AX275" s="12" t="s">
        <v>80</v>
      </c>
      <c r="AY275" s="188" t="s">
        <v>166</v>
      </c>
    </row>
    <row r="276" s="1" customFormat="1" ht="22.5" customHeight="1">
      <c r="B276" s="173"/>
      <c r="C276" s="174" t="s">
        <v>644</v>
      </c>
      <c r="D276" s="174" t="s">
        <v>169</v>
      </c>
      <c r="E276" s="175" t="s">
        <v>645</v>
      </c>
      <c r="F276" s="176" t="s">
        <v>646</v>
      </c>
      <c r="G276" s="177" t="s">
        <v>172</v>
      </c>
      <c r="H276" s="178">
        <v>66.959999999999994</v>
      </c>
      <c r="I276" s="179"/>
      <c r="J276" s="180">
        <f>ROUND(I276*H276,2)</f>
        <v>0</v>
      </c>
      <c r="K276" s="176" t="s">
        <v>173</v>
      </c>
      <c r="L276" s="35"/>
      <c r="M276" s="181" t="s">
        <v>3</v>
      </c>
      <c r="N276" s="182" t="s">
        <v>45</v>
      </c>
      <c r="O276" s="65"/>
      <c r="P276" s="183">
        <f>O276*H276</f>
        <v>0</v>
      </c>
      <c r="Q276" s="183">
        <v>0</v>
      </c>
      <c r="R276" s="183">
        <f>Q276*H276</f>
        <v>0</v>
      </c>
      <c r="S276" s="183">
        <v>0</v>
      </c>
      <c r="T276" s="184">
        <f>S276*H276</f>
        <v>0</v>
      </c>
      <c r="AR276" s="17" t="s">
        <v>174</v>
      </c>
      <c r="AT276" s="17" t="s">
        <v>169</v>
      </c>
      <c r="AU276" s="17" t="s">
        <v>84</v>
      </c>
      <c r="AY276" s="17" t="s">
        <v>166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17" t="s">
        <v>84</v>
      </c>
      <c r="BK276" s="185">
        <f>ROUND(I276*H276,2)</f>
        <v>0</v>
      </c>
      <c r="BL276" s="17" t="s">
        <v>174</v>
      </c>
      <c r="BM276" s="17" t="s">
        <v>647</v>
      </c>
    </row>
    <row r="277" s="12" customFormat="1">
      <c r="B277" s="186"/>
      <c r="D277" s="187" t="s">
        <v>176</v>
      </c>
      <c r="E277" s="188" t="s">
        <v>3</v>
      </c>
      <c r="F277" s="189" t="s">
        <v>648</v>
      </c>
      <c r="H277" s="190">
        <v>66.959999999999994</v>
      </c>
      <c r="I277" s="191"/>
      <c r="L277" s="186"/>
      <c r="M277" s="192"/>
      <c r="N277" s="193"/>
      <c r="O277" s="193"/>
      <c r="P277" s="193"/>
      <c r="Q277" s="193"/>
      <c r="R277" s="193"/>
      <c r="S277" s="193"/>
      <c r="T277" s="194"/>
      <c r="AT277" s="188" t="s">
        <v>176</v>
      </c>
      <c r="AU277" s="188" t="s">
        <v>84</v>
      </c>
      <c r="AV277" s="12" t="s">
        <v>84</v>
      </c>
      <c r="AW277" s="12" t="s">
        <v>35</v>
      </c>
      <c r="AX277" s="12" t="s">
        <v>80</v>
      </c>
      <c r="AY277" s="188" t="s">
        <v>166</v>
      </c>
    </row>
    <row r="278" s="1" customFormat="1" ht="16.5" customHeight="1">
      <c r="B278" s="173"/>
      <c r="C278" s="203" t="s">
        <v>649</v>
      </c>
      <c r="D278" s="203" t="s">
        <v>202</v>
      </c>
      <c r="E278" s="204" t="s">
        <v>640</v>
      </c>
      <c r="F278" s="205" t="s">
        <v>641</v>
      </c>
      <c r="G278" s="206" t="s">
        <v>172</v>
      </c>
      <c r="H278" s="207">
        <v>70.308000000000007</v>
      </c>
      <c r="I278" s="208"/>
      <c r="J278" s="209">
        <f>ROUND(I278*H278,2)</f>
        <v>0</v>
      </c>
      <c r="K278" s="205" t="s">
        <v>205</v>
      </c>
      <c r="L278" s="210"/>
      <c r="M278" s="211" t="s">
        <v>3</v>
      </c>
      <c r="N278" s="212" t="s">
        <v>45</v>
      </c>
      <c r="O278" s="65"/>
      <c r="P278" s="183">
        <f>O278*H278</f>
        <v>0</v>
      </c>
      <c r="Q278" s="183">
        <v>0</v>
      </c>
      <c r="R278" s="183">
        <f>Q278*H278</f>
        <v>0</v>
      </c>
      <c r="S278" s="183">
        <v>0</v>
      </c>
      <c r="T278" s="184">
        <f>S278*H278</f>
        <v>0</v>
      </c>
      <c r="AR278" s="17" t="s">
        <v>206</v>
      </c>
      <c r="AT278" s="17" t="s">
        <v>202</v>
      </c>
      <c r="AU278" s="17" t="s">
        <v>84</v>
      </c>
      <c r="AY278" s="17" t="s">
        <v>166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17" t="s">
        <v>84</v>
      </c>
      <c r="BK278" s="185">
        <f>ROUND(I278*H278,2)</f>
        <v>0</v>
      </c>
      <c r="BL278" s="17" t="s">
        <v>174</v>
      </c>
      <c r="BM278" s="17" t="s">
        <v>650</v>
      </c>
    </row>
    <row r="279" s="12" customFormat="1">
      <c r="B279" s="186"/>
      <c r="D279" s="187" t="s">
        <v>176</v>
      </c>
      <c r="F279" s="189" t="s">
        <v>651</v>
      </c>
      <c r="H279" s="190">
        <v>70.308000000000007</v>
      </c>
      <c r="I279" s="191"/>
      <c r="L279" s="186"/>
      <c r="M279" s="192"/>
      <c r="N279" s="193"/>
      <c r="O279" s="193"/>
      <c r="P279" s="193"/>
      <c r="Q279" s="193"/>
      <c r="R279" s="193"/>
      <c r="S279" s="193"/>
      <c r="T279" s="194"/>
      <c r="AT279" s="188" t="s">
        <v>176</v>
      </c>
      <c r="AU279" s="188" t="s">
        <v>84</v>
      </c>
      <c r="AV279" s="12" t="s">
        <v>84</v>
      </c>
      <c r="AW279" s="12" t="s">
        <v>4</v>
      </c>
      <c r="AX279" s="12" t="s">
        <v>80</v>
      </c>
      <c r="AY279" s="188" t="s">
        <v>166</v>
      </c>
    </row>
    <row r="280" s="1" customFormat="1" ht="16.5" customHeight="1">
      <c r="B280" s="173"/>
      <c r="C280" s="174" t="s">
        <v>652</v>
      </c>
      <c r="D280" s="174" t="s">
        <v>169</v>
      </c>
      <c r="E280" s="175" t="s">
        <v>653</v>
      </c>
      <c r="F280" s="176" t="s">
        <v>654</v>
      </c>
      <c r="G280" s="177" t="s">
        <v>172</v>
      </c>
      <c r="H280" s="178">
        <v>1183.7380000000001</v>
      </c>
      <c r="I280" s="179"/>
      <c r="J280" s="180">
        <f>ROUND(I280*H280,2)</f>
        <v>0</v>
      </c>
      <c r="K280" s="176" t="s">
        <v>173</v>
      </c>
      <c r="L280" s="35"/>
      <c r="M280" s="181" t="s">
        <v>3</v>
      </c>
      <c r="N280" s="182" t="s">
        <v>45</v>
      </c>
      <c r="O280" s="65"/>
      <c r="P280" s="183">
        <f>O280*H280</f>
        <v>0</v>
      </c>
      <c r="Q280" s="183">
        <v>0.00020000000000000001</v>
      </c>
      <c r="R280" s="183">
        <f>Q280*H280</f>
        <v>0.23674760000000003</v>
      </c>
      <c r="S280" s="183">
        <v>0</v>
      </c>
      <c r="T280" s="184">
        <f>S280*H280</f>
        <v>0</v>
      </c>
      <c r="AR280" s="17" t="s">
        <v>184</v>
      </c>
      <c r="AT280" s="17" t="s">
        <v>169</v>
      </c>
      <c r="AU280" s="17" t="s">
        <v>84</v>
      </c>
      <c r="AY280" s="17" t="s">
        <v>166</v>
      </c>
      <c r="BE280" s="185">
        <f>IF(N280="základní",J280,0)</f>
        <v>0</v>
      </c>
      <c r="BF280" s="185">
        <f>IF(N280="snížená",J280,0)</f>
        <v>0</v>
      </c>
      <c r="BG280" s="185">
        <f>IF(N280="zákl. přenesená",J280,0)</f>
        <v>0</v>
      </c>
      <c r="BH280" s="185">
        <f>IF(N280="sníž. přenesená",J280,0)</f>
        <v>0</v>
      </c>
      <c r="BI280" s="185">
        <f>IF(N280="nulová",J280,0)</f>
        <v>0</v>
      </c>
      <c r="BJ280" s="17" t="s">
        <v>84</v>
      </c>
      <c r="BK280" s="185">
        <f>ROUND(I280*H280,2)</f>
        <v>0</v>
      </c>
      <c r="BL280" s="17" t="s">
        <v>184</v>
      </c>
      <c r="BM280" s="17" t="s">
        <v>655</v>
      </c>
    </row>
    <row r="281" s="12" customFormat="1">
      <c r="B281" s="186"/>
      <c r="D281" s="187" t="s">
        <v>176</v>
      </c>
      <c r="E281" s="188" t="s">
        <v>3</v>
      </c>
      <c r="F281" s="189" t="s">
        <v>656</v>
      </c>
      <c r="H281" s="190">
        <v>441.88</v>
      </c>
      <c r="I281" s="191"/>
      <c r="L281" s="186"/>
      <c r="M281" s="192"/>
      <c r="N281" s="193"/>
      <c r="O281" s="193"/>
      <c r="P281" s="193"/>
      <c r="Q281" s="193"/>
      <c r="R281" s="193"/>
      <c r="S281" s="193"/>
      <c r="T281" s="194"/>
      <c r="AT281" s="188" t="s">
        <v>176</v>
      </c>
      <c r="AU281" s="188" t="s">
        <v>84</v>
      </c>
      <c r="AV281" s="12" t="s">
        <v>84</v>
      </c>
      <c r="AW281" s="12" t="s">
        <v>35</v>
      </c>
      <c r="AX281" s="12" t="s">
        <v>73</v>
      </c>
      <c r="AY281" s="188" t="s">
        <v>166</v>
      </c>
    </row>
    <row r="282" s="12" customFormat="1">
      <c r="B282" s="186"/>
      <c r="D282" s="187" t="s">
        <v>176</v>
      </c>
      <c r="E282" s="188" t="s">
        <v>3</v>
      </c>
      <c r="F282" s="189" t="s">
        <v>657</v>
      </c>
      <c r="H282" s="190">
        <v>206.90799999999999</v>
      </c>
      <c r="I282" s="191"/>
      <c r="L282" s="186"/>
      <c r="M282" s="192"/>
      <c r="N282" s="193"/>
      <c r="O282" s="193"/>
      <c r="P282" s="193"/>
      <c r="Q282" s="193"/>
      <c r="R282" s="193"/>
      <c r="S282" s="193"/>
      <c r="T282" s="194"/>
      <c r="AT282" s="188" t="s">
        <v>176</v>
      </c>
      <c r="AU282" s="188" t="s">
        <v>84</v>
      </c>
      <c r="AV282" s="12" t="s">
        <v>84</v>
      </c>
      <c r="AW282" s="12" t="s">
        <v>35</v>
      </c>
      <c r="AX282" s="12" t="s">
        <v>73</v>
      </c>
      <c r="AY282" s="188" t="s">
        <v>166</v>
      </c>
    </row>
    <row r="283" s="12" customFormat="1">
      <c r="B283" s="186"/>
      <c r="D283" s="187" t="s">
        <v>176</v>
      </c>
      <c r="E283" s="188" t="s">
        <v>3</v>
      </c>
      <c r="F283" s="189" t="s">
        <v>658</v>
      </c>
      <c r="H283" s="190">
        <v>228.358</v>
      </c>
      <c r="I283" s="191"/>
      <c r="L283" s="186"/>
      <c r="M283" s="192"/>
      <c r="N283" s="193"/>
      <c r="O283" s="193"/>
      <c r="P283" s="193"/>
      <c r="Q283" s="193"/>
      <c r="R283" s="193"/>
      <c r="S283" s="193"/>
      <c r="T283" s="194"/>
      <c r="AT283" s="188" t="s">
        <v>176</v>
      </c>
      <c r="AU283" s="188" t="s">
        <v>84</v>
      </c>
      <c r="AV283" s="12" t="s">
        <v>84</v>
      </c>
      <c r="AW283" s="12" t="s">
        <v>35</v>
      </c>
      <c r="AX283" s="12" t="s">
        <v>73</v>
      </c>
      <c r="AY283" s="188" t="s">
        <v>166</v>
      </c>
    </row>
    <row r="284" s="12" customFormat="1">
      <c r="B284" s="186"/>
      <c r="D284" s="187" t="s">
        <v>176</v>
      </c>
      <c r="E284" s="188" t="s">
        <v>3</v>
      </c>
      <c r="F284" s="189" t="s">
        <v>659</v>
      </c>
      <c r="H284" s="190">
        <v>207.298</v>
      </c>
      <c r="I284" s="191"/>
      <c r="L284" s="186"/>
      <c r="M284" s="192"/>
      <c r="N284" s="193"/>
      <c r="O284" s="193"/>
      <c r="P284" s="193"/>
      <c r="Q284" s="193"/>
      <c r="R284" s="193"/>
      <c r="S284" s="193"/>
      <c r="T284" s="194"/>
      <c r="AT284" s="188" t="s">
        <v>176</v>
      </c>
      <c r="AU284" s="188" t="s">
        <v>84</v>
      </c>
      <c r="AV284" s="12" t="s">
        <v>84</v>
      </c>
      <c r="AW284" s="12" t="s">
        <v>35</v>
      </c>
      <c r="AX284" s="12" t="s">
        <v>73</v>
      </c>
      <c r="AY284" s="188" t="s">
        <v>166</v>
      </c>
    </row>
    <row r="285" s="12" customFormat="1">
      <c r="B285" s="186"/>
      <c r="D285" s="187" t="s">
        <v>176</v>
      </c>
      <c r="E285" s="188" t="s">
        <v>3</v>
      </c>
      <c r="F285" s="189" t="s">
        <v>660</v>
      </c>
      <c r="H285" s="190">
        <v>99.293999999999997</v>
      </c>
      <c r="I285" s="191"/>
      <c r="L285" s="186"/>
      <c r="M285" s="192"/>
      <c r="N285" s="193"/>
      <c r="O285" s="193"/>
      <c r="P285" s="193"/>
      <c r="Q285" s="193"/>
      <c r="R285" s="193"/>
      <c r="S285" s="193"/>
      <c r="T285" s="194"/>
      <c r="AT285" s="188" t="s">
        <v>176</v>
      </c>
      <c r="AU285" s="188" t="s">
        <v>84</v>
      </c>
      <c r="AV285" s="12" t="s">
        <v>84</v>
      </c>
      <c r="AW285" s="12" t="s">
        <v>35</v>
      </c>
      <c r="AX285" s="12" t="s">
        <v>73</v>
      </c>
      <c r="AY285" s="188" t="s">
        <v>166</v>
      </c>
    </row>
    <row r="286" s="13" customFormat="1">
      <c r="B286" s="195"/>
      <c r="D286" s="187" t="s">
        <v>176</v>
      </c>
      <c r="E286" s="196" t="s">
        <v>3</v>
      </c>
      <c r="F286" s="197" t="s">
        <v>188</v>
      </c>
      <c r="H286" s="198">
        <v>1183.7380000000001</v>
      </c>
      <c r="I286" s="199"/>
      <c r="L286" s="195"/>
      <c r="M286" s="200"/>
      <c r="N286" s="201"/>
      <c r="O286" s="201"/>
      <c r="P286" s="201"/>
      <c r="Q286" s="201"/>
      <c r="R286" s="201"/>
      <c r="S286" s="201"/>
      <c r="T286" s="202"/>
      <c r="AT286" s="196" t="s">
        <v>176</v>
      </c>
      <c r="AU286" s="196" t="s">
        <v>84</v>
      </c>
      <c r="AV286" s="13" t="s">
        <v>174</v>
      </c>
      <c r="AW286" s="13" t="s">
        <v>35</v>
      </c>
      <c r="AX286" s="13" t="s">
        <v>80</v>
      </c>
      <c r="AY286" s="196" t="s">
        <v>166</v>
      </c>
    </row>
    <row r="287" s="1" customFormat="1" ht="22.5" customHeight="1">
      <c r="B287" s="173"/>
      <c r="C287" s="174" t="s">
        <v>661</v>
      </c>
      <c r="D287" s="174" t="s">
        <v>169</v>
      </c>
      <c r="E287" s="175" t="s">
        <v>662</v>
      </c>
      <c r="F287" s="176" t="s">
        <v>663</v>
      </c>
      <c r="G287" s="177" t="s">
        <v>172</v>
      </c>
      <c r="H287" s="178">
        <v>1183.739</v>
      </c>
      <c r="I287" s="179"/>
      <c r="J287" s="180">
        <f>ROUND(I287*H287,2)</f>
        <v>0</v>
      </c>
      <c r="K287" s="176" t="s">
        <v>173</v>
      </c>
      <c r="L287" s="35"/>
      <c r="M287" s="181" t="s">
        <v>3</v>
      </c>
      <c r="N287" s="182" t="s">
        <v>45</v>
      </c>
      <c r="O287" s="65"/>
      <c r="P287" s="183">
        <f>O287*H287</f>
        <v>0</v>
      </c>
      <c r="Q287" s="183">
        <v>0.00029</v>
      </c>
      <c r="R287" s="183">
        <f>Q287*H287</f>
        <v>0.34328431000000004</v>
      </c>
      <c r="S287" s="183">
        <v>0</v>
      </c>
      <c r="T287" s="184">
        <f>S287*H287</f>
        <v>0</v>
      </c>
      <c r="AR287" s="17" t="s">
        <v>184</v>
      </c>
      <c r="AT287" s="17" t="s">
        <v>169</v>
      </c>
      <c r="AU287" s="17" t="s">
        <v>84</v>
      </c>
      <c r="AY287" s="17" t="s">
        <v>166</v>
      </c>
      <c r="BE287" s="185">
        <f>IF(N287="základní",J287,0)</f>
        <v>0</v>
      </c>
      <c r="BF287" s="185">
        <f>IF(N287="snížená",J287,0)</f>
        <v>0</v>
      </c>
      <c r="BG287" s="185">
        <f>IF(N287="zákl. přenesená",J287,0)</f>
        <v>0</v>
      </c>
      <c r="BH287" s="185">
        <f>IF(N287="sníž. přenesená",J287,0)</f>
        <v>0</v>
      </c>
      <c r="BI287" s="185">
        <f>IF(N287="nulová",J287,0)</f>
        <v>0</v>
      </c>
      <c r="BJ287" s="17" t="s">
        <v>84</v>
      </c>
      <c r="BK287" s="185">
        <f>ROUND(I287*H287,2)</f>
        <v>0</v>
      </c>
      <c r="BL287" s="17" t="s">
        <v>184</v>
      </c>
      <c r="BM287" s="17" t="s">
        <v>664</v>
      </c>
    </row>
    <row r="288" s="12" customFormat="1">
      <c r="B288" s="186"/>
      <c r="D288" s="187" t="s">
        <v>176</v>
      </c>
      <c r="E288" s="188" t="s">
        <v>3</v>
      </c>
      <c r="F288" s="189" t="s">
        <v>665</v>
      </c>
      <c r="H288" s="190">
        <v>1183.739</v>
      </c>
      <c r="I288" s="191"/>
      <c r="L288" s="186"/>
      <c r="M288" s="192"/>
      <c r="N288" s="193"/>
      <c r="O288" s="193"/>
      <c r="P288" s="193"/>
      <c r="Q288" s="193"/>
      <c r="R288" s="193"/>
      <c r="S288" s="193"/>
      <c r="T288" s="194"/>
      <c r="AT288" s="188" t="s">
        <v>176</v>
      </c>
      <c r="AU288" s="188" t="s">
        <v>84</v>
      </c>
      <c r="AV288" s="12" t="s">
        <v>84</v>
      </c>
      <c r="AW288" s="12" t="s">
        <v>35</v>
      </c>
      <c r="AX288" s="12" t="s">
        <v>80</v>
      </c>
      <c r="AY288" s="188" t="s">
        <v>166</v>
      </c>
    </row>
    <row r="289" s="11" customFormat="1" ht="22.8" customHeight="1">
      <c r="B289" s="160"/>
      <c r="D289" s="161" t="s">
        <v>72</v>
      </c>
      <c r="E289" s="171" t="s">
        <v>666</v>
      </c>
      <c r="F289" s="171" t="s">
        <v>667</v>
      </c>
      <c r="I289" s="163"/>
      <c r="J289" s="172">
        <f>BK289</f>
        <v>0</v>
      </c>
      <c r="L289" s="160"/>
      <c r="M289" s="165"/>
      <c r="N289" s="166"/>
      <c r="O289" s="166"/>
      <c r="P289" s="167">
        <f>SUM(P290:P292)</f>
        <v>0</v>
      </c>
      <c r="Q289" s="166"/>
      <c r="R289" s="167">
        <f>SUM(R290:R292)</f>
        <v>0.60060000000000002</v>
      </c>
      <c r="S289" s="166"/>
      <c r="T289" s="168">
        <f>SUM(T290:T292)</f>
        <v>0</v>
      </c>
      <c r="AR289" s="161" t="s">
        <v>84</v>
      </c>
      <c r="AT289" s="169" t="s">
        <v>72</v>
      </c>
      <c r="AU289" s="169" t="s">
        <v>80</v>
      </c>
      <c r="AY289" s="161" t="s">
        <v>166</v>
      </c>
      <c r="BK289" s="170">
        <f>SUM(BK290:BK292)</f>
        <v>0</v>
      </c>
    </row>
    <row r="290" s="1" customFormat="1" ht="22.5" customHeight="1">
      <c r="B290" s="173"/>
      <c r="C290" s="174" t="s">
        <v>668</v>
      </c>
      <c r="D290" s="174" t="s">
        <v>169</v>
      </c>
      <c r="E290" s="175" t="s">
        <v>669</v>
      </c>
      <c r="F290" s="176" t="s">
        <v>670</v>
      </c>
      <c r="G290" s="177" t="s">
        <v>172</v>
      </c>
      <c r="H290" s="178">
        <v>34.125</v>
      </c>
      <c r="I290" s="179"/>
      <c r="J290" s="180">
        <f>ROUND(I290*H290,2)</f>
        <v>0</v>
      </c>
      <c r="K290" s="176" t="s">
        <v>3</v>
      </c>
      <c r="L290" s="35"/>
      <c r="M290" s="181" t="s">
        <v>3</v>
      </c>
      <c r="N290" s="182" t="s">
        <v>45</v>
      </c>
      <c r="O290" s="65"/>
      <c r="P290" s="183">
        <f>O290*H290</f>
        <v>0</v>
      </c>
      <c r="Q290" s="183">
        <v>0.017600000000000001</v>
      </c>
      <c r="R290" s="183">
        <f>Q290*H290</f>
        <v>0.60060000000000002</v>
      </c>
      <c r="S290" s="183">
        <v>0</v>
      </c>
      <c r="T290" s="184">
        <f>S290*H290</f>
        <v>0</v>
      </c>
      <c r="AR290" s="17" t="s">
        <v>184</v>
      </c>
      <c r="AT290" s="17" t="s">
        <v>169</v>
      </c>
      <c r="AU290" s="17" t="s">
        <v>84</v>
      </c>
      <c r="AY290" s="17" t="s">
        <v>166</v>
      </c>
      <c r="BE290" s="185">
        <f>IF(N290="základní",J290,0)</f>
        <v>0</v>
      </c>
      <c r="BF290" s="185">
        <f>IF(N290="snížená",J290,0)</f>
        <v>0</v>
      </c>
      <c r="BG290" s="185">
        <f>IF(N290="zákl. přenesená",J290,0)</f>
        <v>0</v>
      </c>
      <c r="BH290" s="185">
        <f>IF(N290="sníž. přenesená",J290,0)</f>
        <v>0</v>
      </c>
      <c r="BI290" s="185">
        <f>IF(N290="nulová",J290,0)</f>
        <v>0</v>
      </c>
      <c r="BJ290" s="17" t="s">
        <v>84</v>
      </c>
      <c r="BK290" s="185">
        <f>ROUND(I290*H290,2)</f>
        <v>0</v>
      </c>
      <c r="BL290" s="17" t="s">
        <v>184</v>
      </c>
      <c r="BM290" s="17" t="s">
        <v>671</v>
      </c>
    </row>
    <row r="291" s="12" customFormat="1">
      <c r="B291" s="186"/>
      <c r="D291" s="187" t="s">
        <v>176</v>
      </c>
      <c r="E291" s="188" t="s">
        <v>3</v>
      </c>
      <c r="F291" s="189" t="s">
        <v>672</v>
      </c>
      <c r="H291" s="190">
        <v>34.125</v>
      </c>
      <c r="I291" s="191"/>
      <c r="L291" s="186"/>
      <c r="M291" s="192"/>
      <c r="N291" s="193"/>
      <c r="O291" s="193"/>
      <c r="P291" s="193"/>
      <c r="Q291" s="193"/>
      <c r="R291" s="193"/>
      <c r="S291" s="193"/>
      <c r="T291" s="194"/>
      <c r="AT291" s="188" t="s">
        <v>176</v>
      </c>
      <c r="AU291" s="188" t="s">
        <v>84</v>
      </c>
      <c r="AV291" s="12" t="s">
        <v>84</v>
      </c>
      <c r="AW291" s="12" t="s">
        <v>35</v>
      </c>
      <c r="AX291" s="12" t="s">
        <v>80</v>
      </c>
      <c r="AY291" s="188" t="s">
        <v>166</v>
      </c>
    </row>
    <row r="292" s="1" customFormat="1" ht="22.5" customHeight="1">
      <c r="B292" s="173"/>
      <c r="C292" s="174" t="s">
        <v>673</v>
      </c>
      <c r="D292" s="174" t="s">
        <v>169</v>
      </c>
      <c r="E292" s="175" t="s">
        <v>674</v>
      </c>
      <c r="F292" s="176" t="s">
        <v>675</v>
      </c>
      <c r="G292" s="177" t="s">
        <v>356</v>
      </c>
      <c r="H292" s="213"/>
      <c r="I292" s="179"/>
      <c r="J292" s="180">
        <f>ROUND(I292*H292,2)</f>
        <v>0</v>
      </c>
      <c r="K292" s="176" t="s">
        <v>173</v>
      </c>
      <c r="L292" s="35"/>
      <c r="M292" s="181" t="s">
        <v>3</v>
      </c>
      <c r="N292" s="182" t="s">
        <v>45</v>
      </c>
      <c r="O292" s="65"/>
      <c r="P292" s="183">
        <f>O292*H292</f>
        <v>0</v>
      </c>
      <c r="Q292" s="183">
        <v>0</v>
      </c>
      <c r="R292" s="183">
        <f>Q292*H292</f>
        <v>0</v>
      </c>
      <c r="S292" s="183">
        <v>0</v>
      </c>
      <c r="T292" s="184">
        <f>S292*H292</f>
        <v>0</v>
      </c>
      <c r="AR292" s="17" t="s">
        <v>184</v>
      </c>
      <c r="AT292" s="17" t="s">
        <v>169</v>
      </c>
      <c r="AU292" s="17" t="s">
        <v>84</v>
      </c>
      <c r="AY292" s="17" t="s">
        <v>166</v>
      </c>
      <c r="BE292" s="185">
        <f>IF(N292="základní",J292,0)</f>
        <v>0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17" t="s">
        <v>84</v>
      </c>
      <c r="BK292" s="185">
        <f>ROUND(I292*H292,2)</f>
        <v>0</v>
      </c>
      <c r="BL292" s="17" t="s">
        <v>184</v>
      </c>
      <c r="BM292" s="17" t="s">
        <v>676</v>
      </c>
    </row>
    <row r="293" s="11" customFormat="1" ht="22.8" customHeight="1">
      <c r="B293" s="160"/>
      <c r="D293" s="161" t="s">
        <v>72</v>
      </c>
      <c r="E293" s="171" t="s">
        <v>677</v>
      </c>
      <c r="F293" s="171" t="s">
        <v>678</v>
      </c>
      <c r="I293" s="163"/>
      <c r="J293" s="172">
        <f>BK293</f>
        <v>0</v>
      </c>
      <c r="L293" s="160"/>
      <c r="M293" s="165"/>
      <c r="N293" s="166"/>
      <c r="O293" s="166"/>
      <c r="P293" s="167">
        <f>SUM(P294:P297)</f>
        <v>0</v>
      </c>
      <c r="Q293" s="166"/>
      <c r="R293" s="167">
        <f>SUM(R294:R297)</f>
        <v>0.308</v>
      </c>
      <c r="S293" s="166"/>
      <c r="T293" s="168">
        <f>SUM(T294:T297)</f>
        <v>0</v>
      </c>
      <c r="AR293" s="161" t="s">
        <v>84</v>
      </c>
      <c r="AT293" s="169" t="s">
        <v>72</v>
      </c>
      <c r="AU293" s="169" t="s">
        <v>80</v>
      </c>
      <c r="AY293" s="161" t="s">
        <v>166</v>
      </c>
      <c r="BK293" s="170">
        <f>SUM(BK294:BK297)</f>
        <v>0</v>
      </c>
    </row>
    <row r="294" s="1" customFormat="1" ht="22.5" customHeight="1">
      <c r="B294" s="173"/>
      <c r="C294" s="174" t="s">
        <v>679</v>
      </c>
      <c r="D294" s="174" t="s">
        <v>169</v>
      </c>
      <c r="E294" s="175" t="s">
        <v>680</v>
      </c>
      <c r="F294" s="176" t="s">
        <v>681</v>
      </c>
      <c r="G294" s="177" t="s">
        <v>172</v>
      </c>
      <c r="H294" s="178">
        <v>51.299999999999997</v>
      </c>
      <c r="I294" s="179"/>
      <c r="J294" s="180">
        <f>ROUND(I294*H294,2)</f>
        <v>0</v>
      </c>
      <c r="K294" s="176" t="s">
        <v>173</v>
      </c>
      <c r="L294" s="35"/>
      <c r="M294" s="181" t="s">
        <v>3</v>
      </c>
      <c r="N294" s="182" t="s">
        <v>45</v>
      </c>
      <c r="O294" s="65"/>
      <c r="P294" s="183">
        <f>O294*H294</f>
        <v>0</v>
      </c>
      <c r="Q294" s="183">
        <v>0</v>
      </c>
      <c r="R294" s="183">
        <f>Q294*H294</f>
        <v>0</v>
      </c>
      <c r="S294" s="183">
        <v>0</v>
      </c>
      <c r="T294" s="184">
        <f>S294*H294</f>
        <v>0</v>
      </c>
      <c r="AR294" s="17" t="s">
        <v>184</v>
      </c>
      <c r="AT294" s="17" t="s">
        <v>169</v>
      </c>
      <c r="AU294" s="17" t="s">
        <v>84</v>
      </c>
      <c r="AY294" s="17" t="s">
        <v>166</v>
      </c>
      <c r="BE294" s="185">
        <f>IF(N294="základní",J294,0)</f>
        <v>0</v>
      </c>
      <c r="BF294" s="185">
        <f>IF(N294="snížená",J294,0)</f>
        <v>0</v>
      </c>
      <c r="BG294" s="185">
        <f>IF(N294="zákl. přenesená",J294,0)</f>
        <v>0</v>
      </c>
      <c r="BH294" s="185">
        <f>IF(N294="sníž. přenesená",J294,0)</f>
        <v>0</v>
      </c>
      <c r="BI294" s="185">
        <f>IF(N294="nulová",J294,0)</f>
        <v>0</v>
      </c>
      <c r="BJ294" s="17" t="s">
        <v>84</v>
      </c>
      <c r="BK294" s="185">
        <f>ROUND(I294*H294,2)</f>
        <v>0</v>
      </c>
      <c r="BL294" s="17" t="s">
        <v>184</v>
      </c>
      <c r="BM294" s="17" t="s">
        <v>682</v>
      </c>
    </row>
    <row r="295" s="12" customFormat="1">
      <c r="B295" s="186"/>
      <c r="D295" s="187" t="s">
        <v>176</v>
      </c>
      <c r="E295" s="188" t="s">
        <v>3</v>
      </c>
      <c r="F295" s="189" t="s">
        <v>683</v>
      </c>
      <c r="H295" s="190">
        <v>51.299999999999997</v>
      </c>
      <c r="I295" s="191"/>
      <c r="L295" s="186"/>
      <c r="M295" s="192"/>
      <c r="N295" s="193"/>
      <c r="O295" s="193"/>
      <c r="P295" s="193"/>
      <c r="Q295" s="193"/>
      <c r="R295" s="193"/>
      <c r="S295" s="193"/>
      <c r="T295" s="194"/>
      <c r="AT295" s="188" t="s">
        <v>176</v>
      </c>
      <c r="AU295" s="188" t="s">
        <v>84</v>
      </c>
      <c r="AV295" s="12" t="s">
        <v>84</v>
      </c>
      <c r="AW295" s="12" t="s">
        <v>35</v>
      </c>
      <c r="AX295" s="12" t="s">
        <v>80</v>
      </c>
      <c r="AY295" s="188" t="s">
        <v>166</v>
      </c>
    </row>
    <row r="296" s="1" customFormat="1" ht="16.5" customHeight="1">
      <c r="B296" s="173"/>
      <c r="C296" s="203" t="s">
        <v>684</v>
      </c>
      <c r="D296" s="203" t="s">
        <v>202</v>
      </c>
      <c r="E296" s="204" t="s">
        <v>685</v>
      </c>
      <c r="F296" s="205" t="s">
        <v>686</v>
      </c>
      <c r="G296" s="206" t="s">
        <v>296</v>
      </c>
      <c r="H296" s="207">
        <v>0.308</v>
      </c>
      <c r="I296" s="208"/>
      <c r="J296" s="209">
        <f>ROUND(I296*H296,2)</f>
        <v>0</v>
      </c>
      <c r="K296" s="205" t="s">
        <v>205</v>
      </c>
      <c r="L296" s="210"/>
      <c r="M296" s="211" t="s">
        <v>3</v>
      </c>
      <c r="N296" s="212" t="s">
        <v>45</v>
      </c>
      <c r="O296" s="65"/>
      <c r="P296" s="183">
        <f>O296*H296</f>
        <v>0</v>
      </c>
      <c r="Q296" s="183">
        <v>1</v>
      </c>
      <c r="R296" s="183">
        <f>Q296*H296</f>
        <v>0.308</v>
      </c>
      <c r="S296" s="183">
        <v>0</v>
      </c>
      <c r="T296" s="184">
        <f>S296*H296</f>
        <v>0</v>
      </c>
      <c r="AR296" s="17" t="s">
        <v>334</v>
      </c>
      <c r="AT296" s="17" t="s">
        <v>202</v>
      </c>
      <c r="AU296" s="17" t="s">
        <v>84</v>
      </c>
      <c r="AY296" s="17" t="s">
        <v>166</v>
      </c>
      <c r="BE296" s="185">
        <f>IF(N296="základní",J296,0)</f>
        <v>0</v>
      </c>
      <c r="BF296" s="185">
        <f>IF(N296="snížená",J296,0)</f>
        <v>0</v>
      </c>
      <c r="BG296" s="185">
        <f>IF(N296="zákl. přenesená",J296,0)</f>
        <v>0</v>
      </c>
      <c r="BH296" s="185">
        <f>IF(N296="sníž. přenesená",J296,0)</f>
        <v>0</v>
      </c>
      <c r="BI296" s="185">
        <f>IF(N296="nulová",J296,0)</f>
        <v>0</v>
      </c>
      <c r="BJ296" s="17" t="s">
        <v>84</v>
      </c>
      <c r="BK296" s="185">
        <f>ROUND(I296*H296,2)</f>
        <v>0</v>
      </c>
      <c r="BL296" s="17" t="s">
        <v>184</v>
      </c>
      <c r="BM296" s="17" t="s">
        <v>687</v>
      </c>
    </row>
    <row r="297" s="12" customFormat="1">
      <c r="B297" s="186"/>
      <c r="D297" s="187" t="s">
        <v>176</v>
      </c>
      <c r="E297" s="188" t="s">
        <v>3</v>
      </c>
      <c r="F297" s="189" t="s">
        <v>688</v>
      </c>
      <c r="H297" s="190">
        <v>0.308</v>
      </c>
      <c r="I297" s="191"/>
      <c r="L297" s="186"/>
      <c r="M297" s="214"/>
      <c r="N297" s="215"/>
      <c r="O297" s="215"/>
      <c r="P297" s="215"/>
      <c r="Q297" s="215"/>
      <c r="R297" s="215"/>
      <c r="S297" s="215"/>
      <c r="T297" s="216"/>
      <c r="AT297" s="188" t="s">
        <v>176</v>
      </c>
      <c r="AU297" s="188" t="s">
        <v>84</v>
      </c>
      <c r="AV297" s="12" t="s">
        <v>84</v>
      </c>
      <c r="AW297" s="12" t="s">
        <v>35</v>
      </c>
      <c r="AX297" s="12" t="s">
        <v>80</v>
      </c>
      <c r="AY297" s="188" t="s">
        <v>166</v>
      </c>
    </row>
    <row r="298" s="1" customFormat="1" ht="6.96" customHeight="1">
      <c r="B298" s="50"/>
      <c r="C298" s="51"/>
      <c r="D298" s="51"/>
      <c r="E298" s="51"/>
      <c r="F298" s="51"/>
      <c r="G298" s="51"/>
      <c r="H298" s="51"/>
      <c r="I298" s="135"/>
      <c r="J298" s="51"/>
      <c r="K298" s="51"/>
      <c r="L298" s="35"/>
    </row>
  </sheetData>
  <autoFilter ref="C102:K29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1:H91"/>
    <mergeCell ref="E93:H93"/>
    <mergeCell ref="E95:H9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6</v>
      </c>
      <c r="AT2" s="17" t="s">
        <v>88</v>
      </c>
    </row>
    <row r="3" ht="6.96" customHeight="1">
      <c r="B3" s="18"/>
      <c r="C3" s="19"/>
      <c r="D3" s="19"/>
      <c r="E3" s="19"/>
      <c r="F3" s="19"/>
      <c r="G3" s="19"/>
      <c r="H3" s="19"/>
      <c r="I3" s="117"/>
      <c r="J3" s="19"/>
      <c r="K3" s="19"/>
      <c r="L3" s="20"/>
      <c r="AT3" s="17" t="s">
        <v>80</v>
      </c>
    </row>
    <row r="4" ht="24.96" customHeight="1">
      <c r="B4" s="20"/>
      <c r="D4" s="21" t="s">
        <v>124</v>
      </c>
      <c r="L4" s="20"/>
      <c r="M4" s="22" t="s">
        <v>11</v>
      </c>
      <c r="AT4" s="17" t="s">
        <v>4</v>
      </c>
    </row>
    <row r="5" ht="6.96" customHeight="1">
      <c r="B5" s="20"/>
      <c r="L5" s="20"/>
    </row>
    <row r="6" ht="12" customHeight="1">
      <c r="B6" s="20"/>
      <c r="D6" s="29" t="s">
        <v>17</v>
      </c>
      <c r="L6" s="20"/>
    </row>
    <row r="7" ht="16.5" customHeight="1">
      <c r="B7" s="20"/>
      <c r="E7" s="118" t="str">
        <f>'Rekapitulace stavby'!K6</f>
        <v>STAVEBNÍ ÚPRAVY OBJEKTU TOVÁRNÍ 44</v>
      </c>
      <c r="F7" s="29"/>
      <c r="G7" s="29"/>
      <c r="H7" s="29"/>
      <c r="L7" s="20"/>
    </row>
    <row r="8" ht="12" customHeight="1">
      <c r="B8" s="20"/>
      <c r="D8" s="29" t="s">
        <v>125</v>
      </c>
      <c r="L8" s="20"/>
    </row>
    <row r="9" s="1" customFormat="1" ht="16.5" customHeight="1">
      <c r="B9" s="35"/>
      <c r="E9" s="118" t="s">
        <v>126</v>
      </c>
      <c r="F9" s="1"/>
      <c r="G9" s="1"/>
      <c r="H9" s="1"/>
      <c r="I9" s="119"/>
      <c r="L9" s="35"/>
    </row>
    <row r="10" s="1" customFormat="1" ht="12" customHeight="1">
      <c r="B10" s="35"/>
      <c r="D10" s="29" t="s">
        <v>127</v>
      </c>
      <c r="I10" s="119"/>
      <c r="L10" s="35"/>
    </row>
    <row r="11" s="1" customFormat="1" ht="36.96" customHeight="1">
      <c r="B11" s="35"/>
      <c r="E11" s="56" t="s">
        <v>689</v>
      </c>
      <c r="F11" s="1"/>
      <c r="G11" s="1"/>
      <c r="H11" s="1"/>
      <c r="I11" s="119"/>
      <c r="L11" s="35"/>
    </row>
    <row r="12" s="1" customFormat="1">
      <c r="B12" s="35"/>
      <c r="I12" s="119"/>
      <c r="L12" s="35"/>
    </row>
    <row r="13" s="1" customFormat="1" ht="12" customHeight="1">
      <c r="B13" s="35"/>
      <c r="D13" s="29" t="s">
        <v>19</v>
      </c>
      <c r="F13" s="17" t="s">
        <v>3</v>
      </c>
      <c r="I13" s="120" t="s">
        <v>20</v>
      </c>
      <c r="J13" s="17" t="s">
        <v>3</v>
      </c>
      <c r="L13" s="35"/>
    </row>
    <row r="14" s="1" customFormat="1" ht="12" customHeight="1">
      <c r="B14" s="35"/>
      <c r="D14" s="29" t="s">
        <v>21</v>
      </c>
      <c r="F14" s="17" t="s">
        <v>22</v>
      </c>
      <c r="I14" s="120" t="s">
        <v>23</v>
      </c>
      <c r="J14" s="58" t="str">
        <f>'Rekapitulace stavby'!AN8</f>
        <v>12. 12. 2018</v>
      </c>
      <c r="L14" s="35"/>
    </row>
    <row r="15" s="1" customFormat="1" ht="10.8" customHeight="1">
      <c r="B15" s="35"/>
      <c r="I15" s="119"/>
      <c r="L15" s="35"/>
    </row>
    <row r="16" s="1" customFormat="1" ht="12" customHeight="1">
      <c r="B16" s="35"/>
      <c r="D16" s="29" t="s">
        <v>25</v>
      </c>
      <c r="I16" s="120" t="s">
        <v>26</v>
      </c>
      <c r="J16" s="17" t="s">
        <v>3</v>
      </c>
      <c r="L16" s="35"/>
    </row>
    <row r="17" s="1" customFormat="1" ht="18" customHeight="1">
      <c r="B17" s="35"/>
      <c r="E17" s="17" t="s">
        <v>27</v>
      </c>
      <c r="I17" s="120" t="s">
        <v>28</v>
      </c>
      <c r="J17" s="17" t="s">
        <v>3</v>
      </c>
      <c r="L17" s="35"/>
    </row>
    <row r="18" s="1" customFormat="1" ht="6.96" customHeight="1">
      <c r="B18" s="35"/>
      <c r="I18" s="119"/>
      <c r="L18" s="35"/>
    </row>
    <row r="19" s="1" customFormat="1" ht="12" customHeight="1">
      <c r="B19" s="35"/>
      <c r="D19" s="29" t="s">
        <v>29</v>
      </c>
      <c r="I19" s="120" t="s">
        <v>26</v>
      </c>
      <c r="J19" s="30" t="str">
        <f>'Rekapitulace stavby'!AN13</f>
        <v>Vyplň údaj</v>
      </c>
      <c r="L19" s="35"/>
    </row>
    <row r="20" s="1" customFormat="1" ht="18" customHeight="1">
      <c r="B20" s="35"/>
      <c r="E20" s="30" t="str">
        <f>'Rekapitulace stavby'!E14</f>
        <v>Vyplň údaj</v>
      </c>
      <c r="F20" s="17"/>
      <c r="G20" s="17"/>
      <c r="H20" s="17"/>
      <c r="I20" s="120" t="s">
        <v>28</v>
      </c>
      <c r="J20" s="30" t="str">
        <f>'Rekapitulace stavby'!AN14</f>
        <v>Vyplň údaj</v>
      </c>
      <c r="L20" s="35"/>
    </row>
    <row r="21" s="1" customFormat="1" ht="6.96" customHeight="1">
      <c r="B21" s="35"/>
      <c r="I21" s="119"/>
      <c r="L21" s="35"/>
    </row>
    <row r="22" s="1" customFormat="1" ht="12" customHeight="1">
      <c r="B22" s="35"/>
      <c r="D22" s="29" t="s">
        <v>31</v>
      </c>
      <c r="I22" s="120" t="s">
        <v>26</v>
      </c>
      <c r="J22" s="17" t="s">
        <v>32</v>
      </c>
      <c r="L22" s="35"/>
    </row>
    <row r="23" s="1" customFormat="1" ht="18" customHeight="1">
      <c r="B23" s="35"/>
      <c r="E23" s="17" t="s">
        <v>33</v>
      </c>
      <c r="I23" s="120" t="s">
        <v>28</v>
      </c>
      <c r="J23" s="17" t="s">
        <v>34</v>
      </c>
      <c r="L23" s="35"/>
    </row>
    <row r="24" s="1" customFormat="1" ht="6.96" customHeight="1">
      <c r="B24" s="35"/>
      <c r="I24" s="119"/>
      <c r="L24" s="35"/>
    </row>
    <row r="25" s="1" customFormat="1" ht="12" customHeight="1">
      <c r="B25" s="35"/>
      <c r="D25" s="29" t="s">
        <v>36</v>
      </c>
      <c r="I25" s="120" t="s">
        <v>26</v>
      </c>
      <c r="J25" s="17" t="s">
        <v>32</v>
      </c>
      <c r="L25" s="35"/>
    </row>
    <row r="26" s="1" customFormat="1" ht="18" customHeight="1">
      <c r="B26" s="35"/>
      <c r="E26" s="17" t="s">
        <v>33</v>
      </c>
      <c r="I26" s="120" t="s">
        <v>28</v>
      </c>
      <c r="J26" s="17" t="s">
        <v>34</v>
      </c>
      <c r="L26" s="35"/>
    </row>
    <row r="27" s="1" customFormat="1" ht="6.96" customHeight="1">
      <c r="B27" s="35"/>
      <c r="I27" s="119"/>
      <c r="L27" s="35"/>
    </row>
    <row r="28" s="1" customFormat="1" ht="12" customHeight="1">
      <c r="B28" s="35"/>
      <c r="D28" s="29" t="s">
        <v>37</v>
      </c>
      <c r="I28" s="119"/>
      <c r="L28" s="35"/>
    </row>
    <row r="29" s="7" customFormat="1" ht="16.5" customHeight="1">
      <c r="B29" s="121"/>
      <c r="E29" s="33" t="s">
        <v>3</v>
      </c>
      <c r="F29" s="33"/>
      <c r="G29" s="33"/>
      <c r="H29" s="33"/>
      <c r="I29" s="122"/>
      <c r="L29" s="121"/>
    </row>
    <row r="30" s="1" customFormat="1" ht="6.96" customHeight="1">
      <c r="B30" s="35"/>
      <c r="I30" s="119"/>
      <c r="L30" s="35"/>
    </row>
    <row r="31" s="1" customFormat="1" ht="6.96" customHeight="1">
      <c r="B31" s="35"/>
      <c r="D31" s="61"/>
      <c r="E31" s="61"/>
      <c r="F31" s="61"/>
      <c r="G31" s="61"/>
      <c r="H31" s="61"/>
      <c r="I31" s="123"/>
      <c r="J31" s="61"/>
      <c r="K31" s="61"/>
      <c r="L31" s="35"/>
    </row>
    <row r="32" s="1" customFormat="1" ht="25.44" customHeight="1">
      <c r="B32" s="35"/>
      <c r="D32" s="124" t="s">
        <v>39</v>
      </c>
      <c r="I32" s="119"/>
      <c r="J32" s="81">
        <f>ROUND(J87, 2)</f>
        <v>0</v>
      </c>
      <c r="L32" s="35"/>
    </row>
    <row r="33" s="1" customFormat="1" ht="6.96" customHeight="1">
      <c r="B33" s="35"/>
      <c r="D33" s="61"/>
      <c r="E33" s="61"/>
      <c r="F33" s="61"/>
      <c r="G33" s="61"/>
      <c r="H33" s="61"/>
      <c r="I33" s="123"/>
      <c r="J33" s="61"/>
      <c r="K33" s="61"/>
      <c r="L33" s="35"/>
    </row>
    <row r="34" s="1" customFormat="1" ht="14.4" customHeight="1">
      <c r="B34" s="35"/>
      <c r="F34" s="39" t="s">
        <v>41</v>
      </c>
      <c r="I34" s="125" t="s">
        <v>40</v>
      </c>
      <c r="J34" s="39" t="s">
        <v>42</v>
      </c>
      <c r="L34" s="35"/>
    </row>
    <row r="35" s="1" customFormat="1" ht="14.4" customHeight="1">
      <c r="B35" s="35"/>
      <c r="D35" s="29" t="s">
        <v>43</v>
      </c>
      <c r="E35" s="29" t="s">
        <v>44</v>
      </c>
      <c r="F35" s="126">
        <f>ROUND((SUM(BE87:BE101)),  2)</f>
        <v>0</v>
      </c>
      <c r="I35" s="127">
        <v>0.20999999999999999</v>
      </c>
      <c r="J35" s="126">
        <f>ROUND(((SUM(BE87:BE101))*I35),  2)</f>
        <v>0</v>
      </c>
      <c r="L35" s="35"/>
    </row>
    <row r="36" s="1" customFormat="1" ht="14.4" customHeight="1">
      <c r="B36" s="35"/>
      <c r="E36" s="29" t="s">
        <v>45</v>
      </c>
      <c r="F36" s="126">
        <f>ROUND((SUM(BF87:BF101)),  2)</f>
        <v>0</v>
      </c>
      <c r="I36" s="127">
        <v>0.14999999999999999</v>
      </c>
      <c r="J36" s="126">
        <f>ROUND(((SUM(BF87:BF101))*I36),  2)</f>
        <v>0</v>
      </c>
      <c r="L36" s="35"/>
    </row>
    <row r="37" hidden="1" s="1" customFormat="1" ht="14.4" customHeight="1">
      <c r="B37" s="35"/>
      <c r="E37" s="29" t="s">
        <v>46</v>
      </c>
      <c r="F37" s="126">
        <f>ROUND((SUM(BG87:BG101)),  2)</f>
        <v>0</v>
      </c>
      <c r="I37" s="127">
        <v>0.20999999999999999</v>
      </c>
      <c r="J37" s="126">
        <f>0</f>
        <v>0</v>
      </c>
      <c r="L37" s="35"/>
    </row>
    <row r="38" hidden="1" s="1" customFormat="1" ht="14.4" customHeight="1">
      <c r="B38" s="35"/>
      <c r="E38" s="29" t="s">
        <v>47</v>
      </c>
      <c r="F38" s="126">
        <f>ROUND((SUM(BH87:BH101)),  2)</f>
        <v>0</v>
      </c>
      <c r="I38" s="127">
        <v>0.14999999999999999</v>
      </c>
      <c r="J38" s="126">
        <f>0</f>
        <v>0</v>
      </c>
      <c r="L38" s="35"/>
    </row>
    <row r="39" hidden="1" s="1" customFormat="1" ht="14.4" customHeight="1">
      <c r="B39" s="35"/>
      <c r="E39" s="29" t="s">
        <v>48</v>
      </c>
      <c r="F39" s="126">
        <f>ROUND((SUM(BI87:BI101)),  2)</f>
        <v>0</v>
      </c>
      <c r="I39" s="127">
        <v>0</v>
      </c>
      <c r="J39" s="126">
        <f>0</f>
        <v>0</v>
      </c>
      <c r="L39" s="35"/>
    </row>
    <row r="40" s="1" customFormat="1" ht="6.96" customHeight="1">
      <c r="B40" s="35"/>
      <c r="I40" s="119"/>
      <c r="L40" s="35"/>
    </row>
    <row r="41" s="1" customFormat="1" ht="25.44" customHeight="1">
      <c r="B41" s="35"/>
      <c r="C41" s="128"/>
      <c r="D41" s="129" t="s">
        <v>49</v>
      </c>
      <c r="E41" s="69"/>
      <c r="F41" s="69"/>
      <c r="G41" s="130" t="s">
        <v>50</v>
      </c>
      <c r="H41" s="131" t="s">
        <v>51</v>
      </c>
      <c r="I41" s="132"/>
      <c r="J41" s="133">
        <f>SUM(J32:J39)</f>
        <v>0</v>
      </c>
      <c r="K41" s="134"/>
      <c r="L41" s="35"/>
    </row>
    <row r="42" s="1" customFormat="1" ht="14.4" customHeight="1">
      <c r="B42" s="50"/>
      <c r="C42" s="51"/>
      <c r="D42" s="51"/>
      <c r="E42" s="51"/>
      <c r="F42" s="51"/>
      <c r="G42" s="51"/>
      <c r="H42" s="51"/>
      <c r="I42" s="135"/>
      <c r="J42" s="51"/>
      <c r="K42" s="51"/>
      <c r="L42" s="35"/>
    </row>
    <row r="46" s="1" customFormat="1" ht="6.96" customHeight="1">
      <c r="B46" s="52"/>
      <c r="C46" s="53"/>
      <c r="D46" s="53"/>
      <c r="E46" s="53"/>
      <c r="F46" s="53"/>
      <c r="G46" s="53"/>
      <c r="H46" s="53"/>
      <c r="I46" s="136"/>
      <c r="J46" s="53"/>
      <c r="K46" s="53"/>
      <c r="L46" s="35"/>
    </row>
    <row r="47" s="1" customFormat="1" ht="24.96" customHeight="1">
      <c r="B47" s="35"/>
      <c r="C47" s="21" t="s">
        <v>129</v>
      </c>
      <c r="I47" s="119"/>
      <c r="L47" s="35"/>
    </row>
    <row r="48" s="1" customFormat="1" ht="6.96" customHeight="1">
      <c r="B48" s="35"/>
      <c r="I48" s="119"/>
      <c r="L48" s="35"/>
    </row>
    <row r="49" s="1" customFormat="1" ht="12" customHeight="1">
      <c r="B49" s="35"/>
      <c r="C49" s="29" t="s">
        <v>17</v>
      </c>
      <c r="I49" s="119"/>
      <c r="L49" s="35"/>
    </row>
    <row r="50" s="1" customFormat="1" ht="16.5" customHeight="1">
      <c r="B50" s="35"/>
      <c r="E50" s="118" t="str">
        <f>E7</f>
        <v>STAVEBNÍ ÚPRAVY OBJEKTU TOVÁRNÍ 44</v>
      </c>
      <c r="F50" s="29"/>
      <c r="G50" s="29"/>
      <c r="H50" s="29"/>
      <c r="I50" s="119"/>
      <c r="L50" s="35"/>
    </row>
    <row r="51" ht="12" customHeight="1">
      <c r="B51" s="20"/>
      <c r="C51" s="29" t="s">
        <v>125</v>
      </c>
      <c r="L51" s="20"/>
    </row>
    <row r="52" s="1" customFormat="1" ht="16.5" customHeight="1">
      <c r="B52" s="35"/>
      <c r="E52" s="118" t="s">
        <v>126</v>
      </c>
      <c r="F52" s="1"/>
      <c r="G52" s="1"/>
      <c r="H52" s="1"/>
      <c r="I52" s="119"/>
      <c r="L52" s="35"/>
    </row>
    <row r="53" s="1" customFormat="1" ht="12" customHeight="1">
      <c r="B53" s="35"/>
      <c r="C53" s="29" t="s">
        <v>127</v>
      </c>
      <c r="I53" s="119"/>
      <c r="L53" s="35"/>
    </row>
    <row r="54" s="1" customFormat="1" ht="16.5" customHeight="1">
      <c r="B54" s="35"/>
      <c r="E54" s="56" t="str">
        <f>E11</f>
        <v>18076b - HROMOSVOD - 1. ETAPA</v>
      </c>
      <c r="F54" s="1"/>
      <c r="G54" s="1"/>
      <c r="H54" s="1"/>
      <c r="I54" s="119"/>
      <c r="L54" s="35"/>
    </row>
    <row r="55" s="1" customFormat="1" ht="6.96" customHeight="1">
      <c r="B55" s="35"/>
      <c r="I55" s="119"/>
      <c r="L55" s="35"/>
    </row>
    <row r="56" s="1" customFormat="1" ht="12" customHeight="1">
      <c r="B56" s="35"/>
      <c r="C56" s="29" t="s">
        <v>21</v>
      </c>
      <c r="F56" s="17" t="str">
        <f>F14</f>
        <v>Kolín, Tovární 44</v>
      </c>
      <c r="I56" s="120" t="s">
        <v>23</v>
      </c>
      <c r="J56" s="58" t="str">
        <f>IF(J14="","",J14)</f>
        <v>12. 12. 2018</v>
      </c>
      <c r="L56" s="35"/>
    </row>
    <row r="57" s="1" customFormat="1" ht="6.96" customHeight="1">
      <c r="B57" s="35"/>
      <c r="I57" s="119"/>
      <c r="L57" s="35"/>
    </row>
    <row r="58" s="1" customFormat="1" ht="24.9" customHeight="1">
      <c r="B58" s="35"/>
      <c r="C58" s="29" t="s">
        <v>25</v>
      </c>
      <c r="F58" s="17" t="str">
        <f>E17</f>
        <v>Město Kolín, Karlovo náměstí 78, Kolín I</v>
      </c>
      <c r="I58" s="120" t="s">
        <v>31</v>
      </c>
      <c r="J58" s="33" t="str">
        <f>E23</f>
        <v>AZ PROJECT s.r.o., Plynárenská 830, Kolín IV</v>
      </c>
      <c r="L58" s="35"/>
    </row>
    <row r="59" s="1" customFormat="1" ht="24.9" customHeight="1">
      <c r="B59" s="35"/>
      <c r="C59" s="29" t="s">
        <v>29</v>
      </c>
      <c r="F59" s="17" t="str">
        <f>IF(E20="","",E20)</f>
        <v>Vyplň údaj</v>
      </c>
      <c r="I59" s="120" t="s">
        <v>36</v>
      </c>
      <c r="J59" s="33" t="str">
        <f>E26</f>
        <v>AZ PROJECT s.r.o., Plynárenská 830, Kolín IV</v>
      </c>
      <c r="L59" s="35"/>
    </row>
    <row r="60" s="1" customFormat="1" ht="10.32" customHeight="1">
      <c r="B60" s="35"/>
      <c r="I60" s="119"/>
      <c r="L60" s="35"/>
    </row>
    <row r="61" s="1" customFormat="1" ht="29.28" customHeight="1">
      <c r="B61" s="35"/>
      <c r="C61" s="137" t="s">
        <v>130</v>
      </c>
      <c r="D61" s="128"/>
      <c r="E61" s="128"/>
      <c r="F61" s="128"/>
      <c r="G61" s="128"/>
      <c r="H61" s="128"/>
      <c r="I61" s="138"/>
      <c r="J61" s="139" t="s">
        <v>131</v>
      </c>
      <c r="K61" s="128"/>
      <c r="L61" s="35"/>
    </row>
    <row r="62" s="1" customFormat="1" ht="10.32" customHeight="1">
      <c r="B62" s="35"/>
      <c r="I62" s="119"/>
      <c r="L62" s="35"/>
    </row>
    <row r="63" s="1" customFormat="1" ht="22.8" customHeight="1">
      <c r="B63" s="35"/>
      <c r="C63" s="140" t="s">
        <v>71</v>
      </c>
      <c r="I63" s="119"/>
      <c r="J63" s="81">
        <f>J87</f>
        <v>0</v>
      </c>
      <c r="L63" s="35"/>
      <c r="AU63" s="17" t="s">
        <v>132</v>
      </c>
    </row>
    <row r="64" s="8" customFormat="1" ht="24.96" customHeight="1">
      <c r="B64" s="141"/>
      <c r="D64" s="142" t="s">
        <v>138</v>
      </c>
      <c r="E64" s="143"/>
      <c r="F64" s="143"/>
      <c r="G64" s="143"/>
      <c r="H64" s="143"/>
      <c r="I64" s="144"/>
      <c r="J64" s="145">
        <f>J88</f>
        <v>0</v>
      </c>
      <c r="L64" s="141"/>
    </row>
    <row r="65" s="9" customFormat="1" ht="19.92" customHeight="1">
      <c r="B65" s="146"/>
      <c r="D65" s="147" t="s">
        <v>690</v>
      </c>
      <c r="E65" s="148"/>
      <c r="F65" s="148"/>
      <c r="G65" s="148"/>
      <c r="H65" s="148"/>
      <c r="I65" s="149"/>
      <c r="J65" s="150">
        <f>J89</f>
        <v>0</v>
      </c>
      <c r="L65" s="146"/>
    </row>
    <row r="66" s="1" customFormat="1" ht="21.84" customHeight="1">
      <c r="B66" s="35"/>
      <c r="I66" s="119"/>
      <c r="L66" s="35"/>
    </row>
    <row r="67" s="1" customFormat="1" ht="6.96" customHeight="1">
      <c r="B67" s="50"/>
      <c r="C67" s="51"/>
      <c r="D67" s="51"/>
      <c r="E67" s="51"/>
      <c r="F67" s="51"/>
      <c r="G67" s="51"/>
      <c r="H67" s="51"/>
      <c r="I67" s="135"/>
      <c r="J67" s="51"/>
      <c r="K67" s="51"/>
      <c r="L67" s="35"/>
    </row>
    <row r="71" s="1" customFormat="1" ht="6.96" customHeight="1">
      <c r="B71" s="52"/>
      <c r="C71" s="53"/>
      <c r="D71" s="53"/>
      <c r="E71" s="53"/>
      <c r="F71" s="53"/>
      <c r="G71" s="53"/>
      <c r="H71" s="53"/>
      <c r="I71" s="136"/>
      <c r="J71" s="53"/>
      <c r="K71" s="53"/>
      <c r="L71" s="35"/>
    </row>
    <row r="72" s="1" customFormat="1" ht="24.96" customHeight="1">
      <c r="B72" s="35"/>
      <c r="C72" s="21" t="s">
        <v>151</v>
      </c>
      <c r="I72" s="119"/>
      <c r="L72" s="35"/>
    </row>
    <row r="73" s="1" customFormat="1" ht="6.96" customHeight="1">
      <c r="B73" s="35"/>
      <c r="I73" s="119"/>
      <c r="L73" s="35"/>
    </row>
    <row r="74" s="1" customFormat="1" ht="12" customHeight="1">
      <c r="B74" s="35"/>
      <c r="C74" s="29" t="s">
        <v>17</v>
      </c>
      <c r="I74" s="119"/>
      <c r="L74" s="35"/>
    </row>
    <row r="75" s="1" customFormat="1" ht="16.5" customHeight="1">
      <c r="B75" s="35"/>
      <c r="E75" s="118" t="str">
        <f>E7</f>
        <v>STAVEBNÍ ÚPRAVY OBJEKTU TOVÁRNÍ 44</v>
      </c>
      <c r="F75" s="29"/>
      <c r="G75" s="29"/>
      <c r="H75" s="29"/>
      <c r="I75" s="119"/>
      <c r="L75" s="35"/>
    </row>
    <row r="76" ht="12" customHeight="1">
      <c r="B76" s="20"/>
      <c r="C76" s="29" t="s">
        <v>125</v>
      </c>
      <c r="L76" s="20"/>
    </row>
    <row r="77" s="1" customFormat="1" ht="16.5" customHeight="1">
      <c r="B77" s="35"/>
      <c r="E77" s="118" t="s">
        <v>126</v>
      </c>
      <c r="F77" s="1"/>
      <c r="G77" s="1"/>
      <c r="H77" s="1"/>
      <c r="I77" s="119"/>
      <c r="L77" s="35"/>
    </row>
    <row r="78" s="1" customFormat="1" ht="12" customHeight="1">
      <c r="B78" s="35"/>
      <c r="C78" s="29" t="s">
        <v>127</v>
      </c>
      <c r="I78" s="119"/>
      <c r="L78" s="35"/>
    </row>
    <row r="79" s="1" customFormat="1" ht="16.5" customHeight="1">
      <c r="B79" s="35"/>
      <c r="E79" s="56" t="str">
        <f>E11</f>
        <v>18076b - HROMOSVOD - 1. ETAPA</v>
      </c>
      <c r="F79" s="1"/>
      <c r="G79" s="1"/>
      <c r="H79" s="1"/>
      <c r="I79" s="119"/>
      <c r="L79" s="35"/>
    </row>
    <row r="80" s="1" customFormat="1" ht="6.96" customHeight="1">
      <c r="B80" s="35"/>
      <c r="I80" s="119"/>
      <c r="L80" s="35"/>
    </row>
    <row r="81" s="1" customFormat="1" ht="12" customHeight="1">
      <c r="B81" s="35"/>
      <c r="C81" s="29" t="s">
        <v>21</v>
      </c>
      <c r="F81" s="17" t="str">
        <f>F14</f>
        <v>Kolín, Tovární 44</v>
      </c>
      <c r="I81" s="120" t="s">
        <v>23</v>
      </c>
      <c r="J81" s="58" t="str">
        <f>IF(J14="","",J14)</f>
        <v>12. 12. 2018</v>
      </c>
      <c r="L81" s="35"/>
    </row>
    <row r="82" s="1" customFormat="1" ht="6.96" customHeight="1">
      <c r="B82" s="35"/>
      <c r="I82" s="119"/>
      <c r="L82" s="35"/>
    </row>
    <row r="83" s="1" customFormat="1" ht="24.9" customHeight="1">
      <c r="B83" s="35"/>
      <c r="C83" s="29" t="s">
        <v>25</v>
      </c>
      <c r="F83" s="17" t="str">
        <f>E17</f>
        <v>Město Kolín, Karlovo náměstí 78, Kolín I</v>
      </c>
      <c r="I83" s="120" t="s">
        <v>31</v>
      </c>
      <c r="J83" s="33" t="str">
        <f>E23</f>
        <v>AZ PROJECT s.r.o., Plynárenská 830, Kolín IV</v>
      </c>
      <c r="L83" s="35"/>
    </row>
    <row r="84" s="1" customFormat="1" ht="24.9" customHeight="1">
      <c r="B84" s="35"/>
      <c r="C84" s="29" t="s">
        <v>29</v>
      </c>
      <c r="F84" s="17" t="str">
        <f>IF(E20="","",E20)</f>
        <v>Vyplň údaj</v>
      </c>
      <c r="I84" s="120" t="s">
        <v>36</v>
      </c>
      <c r="J84" s="33" t="str">
        <f>E26</f>
        <v>AZ PROJECT s.r.o., Plynárenská 830, Kolín IV</v>
      </c>
      <c r="L84" s="35"/>
    </row>
    <row r="85" s="1" customFormat="1" ht="10.32" customHeight="1">
      <c r="B85" s="35"/>
      <c r="I85" s="119"/>
      <c r="L85" s="35"/>
    </row>
    <row r="86" s="10" customFormat="1" ht="29.28" customHeight="1">
      <c r="B86" s="151"/>
      <c r="C86" s="152" t="s">
        <v>152</v>
      </c>
      <c r="D86" s="153" t="s">
        <v>58</v>
      </c>
      <c r="E86" s="153" t="s">
        <v>54</v>
      </c>
      <c r="F86" s="153" t="s">
        <v>55</v>
      </c>
      <c r="G86" s="153" t="s">
        <v>153</v>
      </c>
      <c r="H86" s="153" t="s">
        <v>154</v>
      </c>
      <c r="I86" s="154" t="s">
        <v>155</v>
      </c>
      <c r="J86" s="153" t="s">
        <v>131</v>
      </c>
      <c r="K86" s="155" t="s">
        <v>156</v>
      </c>
      <c r="L86" s="151"/>
      <c r="M86" s="73" t="s">
        <v>3</v>
      </c>
      <c r="N86" s="74" t="s">
        <v>43</v>
      </c>
      <c r="O86" s="74" t="s">
        <v>157</v>
      </c>
      <c r="P86" s="74" t="s">
        <v>158</v>
      </c>
      <c r="Q86" s="74" t="s">
        <v>159</v>
      </c>
      <c r="R86" s="74" t="s">
        <v>160</v>
      </c>
      <c r="S86" s="74" t="s">
        <v>161</v>
      </c>
      <c r="T86" s="75" t="s">
        <v>162</v>
      </c>
    </row>
    <row r="87" s="1" customFormat="1" ht="22.8" customHeight="1">
      <c r="B87" s="35"/>
      <c r="C87" s="78" t="s">
        <v>163</v>
      </c>
      <c r="I87" s="119"/>
      <c r="J87" s="156">
        <f>BK87</f>
        <v>0</v>
      </c>
      <c r="L87" s="35"/>
      <c r="M87" s="76"/>
      <c r="N87" s="61"/>
      <c r="O87" s="61"/>
      <c r="P87" s="157">
        <f>P88</f>
        <v>0</v>
      </c>
      <c r="Q87" s="61"/>
      <c r="R87" s="157">
        <f>R88</f>
        <v>0.045499999999999992</v>
      </c>
      <c r="S87" s="61"/>
      <c r="T87" s="158">
        <f>T88</f>
        <v>0</v>
      </c>
      <c r="AT87" s="17" t="s">
        <v>72</v>
      </c>
      <c r="AU87" s="17" t="s">
        <v>132</v>
      </c>
      <c r="BK87" s="159">
        <f>BK88</f>
        <v>0</v>
      </c>
    </row>
    <row r="88" s="11" customFormat="1" ht="25.92" customHeight="1">
      <c r="B88" s="160"/>
      <c r="D88" s="161" t="s">
        <v>72</v>
      </c>
      <c r="E88" s="162" t="s">
        <v>322</v>
      </c>
      <c r="F88" s="162" t="s">
        <v>323</v>
      </c>
      <c r="I88" s="163"/>
      <c r="J88" s="164">
        <f>BK88</f>
        <v>0</v>
      </c>
      <c r="L88" s="160"/>
      <c r="M88" s="165"/>
      <c r="N88" s="166"/>
      <c r="O88" s="166"/>
      <c r="P88" s="167">
        <f>P89</f>
        <v>0</v>
      </c>
      <c r="Q88" s="166"/>
      <c r="R88" s="167">
        <f>R89</f>
        <v>0.045499999999999992</v>
      </c>
      <c r="S88" s="166"/>
      <c r="T88" s="168">
        <f>T89</f>
        <v>0</v>
      </c>
      <c r="AR88" s="161" t="s">
        <v>84</v>
      </c>
      <c r="AT88" s="169" t="s">
        <v>72</v>
      </c>
      <c r="AU88" s="169" t="s">
        <v>73</v>
      </c>
      <c r="AY88" s="161" t="s">
        <v>166</v>
      </c>
      <c r="BK88" s="170">
        <f>BK89</f>
        <v>0</v>
      </c>
    </row>
    <row r="89" s="11" customFormat="1" ht="22.8" customHeight="1">
      <c r="B89" s="160"/>
      <c r="D89" s="161" t="s">
        <v>72</v>
      </c>
      <c r="E89" s="171" t="s">
        <v>691</v>
      </c>
      <c r="F89" s="171" t="s">
        <v>692</v>
      </c>
      <c r="I89" s="163"/>
      <c r="J89" s="172">
        <f>BK89</f>
        <v>0</v>
      </c>
      <c r="L89" s="160"/>
      <c r="M89" s="165"/>
      <c r="N89" s="166"/>
      <c r="O89" s="166"/>
      <c r="P89" s="167">
        <f>SUM(P90:P101)</f>
        <v>0</v>
      </c>
      <c r="Q89" s="166"/>
      <c r="R89" s="167">
        <f>SUM(R90:R101)</f>
        <v>0.045499999999999992</v>
      </c>
      <c r="S89" s="166"/>
      <c r="T89" s="168">
        <f>SUM(T90:T101)</f>
        <v>0</v>
      </c>
      <c r="AR89" s="161" t="s">
        <v>84</v>
      </c>
      <c r="AT89" s="169" t="s">
        <v>72</v>
      </c>
      <c r="AU89" s="169" t="s">
        <v>80</v>
      </c>
      <c r="AY89" s="161" t="s">
        <v>166</v>
      </c>
      <c r="BK89" s="170">
        <f>SUM(BK90:BK101)</f>
        <v>0</v>
      </c>
    </row>
    <row r="90" s="1" customFormat="1" ht="16.5" customHeight="1">
      <c r="B90" s="173"/>
      <c r="C90" s="174" t="s">
        <v>80</v>
      </c>
      <c r="D90" s="174" t="s">
        <v>169</v>
      </c>
      <c r="E90" s="175" t="s">
        <v>693</v>
      </c>
      <c r="F90" s="176" t="s">
        <v>694</v>
      </c>
      <c r="G90" s="177" t="s">
        <v>200</v>
      </c>
      <c r="H90" s="178">
        <v>40</v>
      </c>
      <c r="I90" s="179"/>
      <c r="J90" s="180">
        <f>ROUND(I90*H90,2)</f>
        <v>0</v>
      </c>
      <c r="K90" s="176" t="s">
        <v>173</v>
      </c>
      <c r="L90" s="35"/>
      <c r="M90" s="181" t="s">
        <v>3</v>
      </c>
      <c r="N90" s="182" t="s">
        <v>45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17" t="s">
        <v>184</v>
      </c>
      <c r="AT90" s="17" t="s">
        <v>169</v>
      </c>
      <c r="AU90" s="17" t="s">
        <v>84</v>
      </c>
      <c r="AY90" s="17" t="s">
        <v>166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84</v>
      </c>
      <c r="BK90" s="185">
        <f>ROUND(I90*H90,2)</f>
        <v>0</v>
      </c>
      <c r="BL90" s="17" t="s">
        <v>184</v>
      </c>
      <c r="BM90" s="17" t="s">
        <v>695</v>
      </c>
    </row>
    <row r="91" s="1" customFormat="1" ht="16.5" customHeight="1">
      <c r="B91" s="173"/>
      <c r="C91" s="203" t="s">
        <v>84</v>
      </c>
      <c r="D91" s="203" t="s">
        <v>202</v>
      </c>
      <c r="E91" s="204" t="s">
        <v>696</v>
      </c>
      <c r="F91" s="205" t="s">
        <v>697</v>
      </c>
      <c r="G91" s="206" t="s">
        <v>333</v>
      </c>
      <c r="H91" s="207">
        <v>16</v>
      </c>
      <c r="I91" s="208"/>
      <c r="J91" s="209">
        <f>ROUND(I91*H91,2)</f>
        <v>0</v>
      </c>
      <c r="K91" s="205" t="s">
        <v>205</v>
      </c>
      <c r="L91" s="210"/>
      <c r="M91" s="211" t="s">
        <v>3</v>
      </c>
      <c r="N91" s="212" t="s">
        <v>45</v>
      </c>
      <c r="O91" s="65"/>
      <c r="P91" s="183">
        <f>O91*H91</f>
        <v>0</v>
      </c>
      <c r="Q91" s="183">
        <v>0.001</v>
      </c>
      <c r="R91" s="183">
        <f>Q91*H91</f>
        <v>0.016</v>
      </c>
      <c r="S91" s="183">
        <v>0</v>
      </c>
      <c r="T91" s="184">
        <f>S91*H91</f>
        <v>0</v>
      </c>
      <c r="AR91" s="17" t="s">
        <v>334</v>
      </c>
      <c r="AT91" s="17" t="s">
        <v>202</v>
      </c>
      <c r="AU91" s="17" t="s">
        <v>84</v>
      </c>
      <c r="AY91" s="17" t="s">
        <v>166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84</v>
      </c>
      <c r="BK91" s="185">
        <f>ROUND(I91*H91,2)</f>
        <v>0</v>
      </c>
      <c r="BL91" s="17" t="s">
        <v>184</v>
      </c>
      <c r="BM91" s="17" t="s">
        <v>698</v>
      </c>
    </row>
    <row r="92" s="12" customFormat="1">
      <c r="B92" s="186"/>
      <c r="D92" s="187" t="s">
        <v>176</v>
      </c>
      <c r="E92" s="188" t="s">
        <v>3</v>
      </c>
      <c r="F92" s="189" t="s">
        <v>699</v>
      </c>
      <c r="H92" s="190">
        <v>16</v>
      </c>
      <c r="I92" s="191"/>
      <c r="L92" s="186"/>
      <c r="M92" s="192"/>
      <c r="N92" s="193"/>
      <c r="O92" s="193"/>
      <c r="P92" s="193"/>
      <c r="Q92" s="193"/>
      <c r="R92" s="193"/>
      <c r="S92" s="193"/>
      <c r="T92" s="194"/>
      <c r="AT92" s="188" t="s">
        <v>176</v>
      </c>
      <c r="AU92" s="188" t="s">
        <v>84</v>
      </c>
      <c r="AV92" s="12" t="s">
        <v>84</v>
      </c>
      <c r="AW92" s="12" t="s">
        <v>35</v>
      </c>
      <c r="AX92" s="12" t="s">
        <v>80</v>
      </c>
      <c r="AY92" s="188" t="s">
        <v>166</v>
      </c>
    </row>
    <row r="93" s="1" customFormat="1" ht="16.5" customHeight="1">
      <c r="B93" s="173"/>
      <c r="C93" s="174" t="s">
        <v>99</v>
      </c>
      <c r="D93" s="174" t="s">
        <v>169</v>
      </c>
      <c r="E93" s="175" t="s">
        <v>700</v>
      </c>
      <c r="F93" s="176" t="s">
        <v>701</v>
      </c>
      <c r="G93" s="177" t="s">
        <v>438</v>
      </c>
      <c r="H93" s="178">
        <v>80</v>
      </c>
      <c r="I93" s="179"/>
      <c r="J93" s="180">
        <f>ROUND(I93*H93,2)</f>
        <v>0</v>
      </c>
      <c r="K93" s="176" t="s">
        <v>173</v>
      </c>
      <c r="L93" s="35"/>
      <c r="M93" s="181" t="s">
        <v>3</v>
      </c>
      <c r="N93" s="182" t="s">
        <v>45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17" t="s">
        <v>184</v>
      </c>
      <c r="AT93" s="17" t="s">
        <v>169</v>
      </c>
      <c r="AU93" s="17" t="s">
        <v>84</v>
      </c>
      <c r="AY93" s="17" t="s">
        <v>166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84</v>
      </c>
      <c r="BK93" s="185">
        <f>ROUND(I93*H93,2)</f>
        <v>0</v>
      </c>
      <c r="BL93" s="17" t="s">
        <v>184</v>
      </c>
      <c r="BM93" s="17" t="s">
        <v>702</v>
      </c>
    </row>
    <row r="94" s="1" customFormat="1" ht="16.5" customHeight="1">
      <c r="B94" s="173"/>
      <c r="C94" s="203" t="s">
        <v>174</v>
      </c>
      <c r="D94" s="203" t="s">
        <v>202</v>
      </c>
      <c r="E94" s="204" t="s">
        <v>703</v>
      </c>
      <c r="F94" s="205" t="s">
        <v>704</v>
      </c>
      <c r="G94" s="206" t="s">
        <v>438</v>
      </c>
      <c r="H94" s="207">
        <v>90</v>
      </c>
      <c r="I94" s="208"/>
      <c r="J94" s="209">
        <f>ROUND(I94*H94,2)</f>
        <v>0</v>
      </c>
      <c r="K94" s="205" t="s">
        <v>205</v>
      </c>
      <c r="L94" s="210"/>
      <c r="M94" s="211" t="s">
        <v>3</v>
      </c>
      <c r="N94" s="212" t="s">
        <v>45</v>
      </c>
      <c r="O94" s="65"/>
      <c r="P94" s="183">
        <f>O94*H94</f>
        <v>0</v>
      </c>
      <c r="Q94" s="183">
        <v>0.00023000000000000001</v>
      </c>
      <c r="R94" s="183">
        <f>Q94*H94</f>
        <v>0.0207</v>
      </c>
      <c r="S94" s="183">
        <v>0</v>
      </c>
      <c r="T94" s="184">
        <f>S94*H94</f>
        <v>0</v>
      </c>
      <c r="AR94" s="17" t="s">
        <v>334</v>
      </c>
      <c r="AT94" s="17" t="s">
        <v>202</v>
      </c>
      <c r="AU94" s="17" t="s">
        <v>84</v>
      </c>
      <c r="AY94" s="17" t="s">
        <v>166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84</v>
      </c>
      <c r="BK94" s="185">
        <f>ROUND(I94*H94,2)</f>
        <v>0</v>
      </c>
      <c r="BL94" s="17" t="s">
        <v>184</v>
      </c>
      <c r="BM94" s="17" t="s">
        <v>705</v>
      </c>
    </row>
    <row r="95" s="1" customFormat="1" ht="16.5" customHeight="1">
      <c r="B95" s="173"/>
      <c r="C95" s="203" t="s">
        <v>197</v>
      </c>
      <c r="D95" s="203" t="s">
        <v>202</v>
      </c>
      <c r="E95" s="204" t="s">
        <v>706</v>
      </c>
      <c r="F95" s="205" t="s">
        <v>707</v>
      </c>
      <c r="G95" s="206" t="s">
        <v>438</v>
      </c>
      <c r="H95" s="207">
        <v>10</v>
      </c>
      <c r="I95" s="208"/>
      <c r="J95" s="209">
        <f>ROUND(I95*H95,2)</f>
        <v>0</v>
      </c>
      <c r="K95" s="205" t="s">
        <v>3</v>
      </c>
      <c r="L95" s="210"/>
      <c r="M95" s="211" t="s">
        <v>3</v>
      </c>
      <c r="N95" s="212" t="s">
        <v>45</v>
      </c>
      <c r="O95" s="65"/>
      <c r="P95" s="183">
        <f>O95*H95</f>
        <v>0</v>
      </c>
      <c r="Q95" s="183">
        <v>0.00023000000000000001</v>
      </c>
      <c r="R95" s="183">
        <f>Q95*H95</f>
        <v>0.0023</v>
      </c>
      <c r="S95" s="183">
        <v>0</v>
      </c>
      <c r="T95" s="184">
        <f>S95*H95</f>
        <v>0</v>
      </c>
      <c r="AR95" s="17" t="s">
        <v>334</v>
      </c>
      <c r="AT95" s="17" t="s">
        <v>202</v>
      </c>
      <c r="AU95" s="17" t="s">
        <v>84</v>
      </c>
      <c r="AY95" s="17" t="s">
        <v>166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84</v>
      </c>
      <c r="BK95" s="185">
        <f>ROUND(I95*H95,2)</f>
        <v>0</v>
      </c>
      <c r="BL95" s="17" t="s">
        <v>184</v>
      </c>
      <c r="BM95" s="17" t="s">
        <v>708</v>
      </c>
    </row>
    <row r="96" s="1" customFormat="1" ht="16.5" customHeight="1">
      <c r="B96" s="173"/>
      <c r="C96" s="203" t="s">
        <v>167</v>
      </c>
      <c r="D96" s="203" t="s">
        <v>202</v>
      </c>
      <c r="E96" s="204" t="s">
        <v>709</v>
      </c>
      <c r="F96" s="205" t="s">
        <v>710</v>
      </c>
      <c r="G96" s="206" t="s">
        <v>438</v>
      </c>
      <c r="H96" s="207">
        <v>6</v>
      </c>
      <c r="I96" s="208"/>
      <c r="J96" s="209">
        <f>ROUND(I96*H96,2)</f>
        <v>0</v>
      </c>
      <c r="K96" s="205" t="s">
        <v>3</v>
      </c>
      <c r="L96" s="210"/>
      <c r="M96" s="211" t="s">
        <v>3</v>
      </c>
      <c r="N96" s="212" t="s">
        <v>45</v>
      </c>
      <c r="O96" s="65"/>
      <c r="P96" s="183">
        <f>O96*H96</f>
        <v>0</v>
      </c>
      <c r="Q96" s="183">
        <v>0.00025000000000000001</v>
      </c>
      <c r="R96" s="183">
        <f>Q96*H96</f>
        <v>0.0015</v>
      </c>
      <c r="S96" s="183">
        <v>0</v>
      </c>
      <c r="T96" s="184">
        <f>S96*H96</f>
        <v>0</v>
      </c>
      <c r="AR96" s="17" t="s">
        <v>334</v>
      </c>
      <c r="AT96" s="17" t="s">
        <v>202</v>
      </c>
      <c r="AU96" s="17" t="s">
        <v>84</v>
      </c>
      <c r="AY96" s="17" t="s">
        <v>166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84</v>
      </c>
      <c r="BK96" s="185">
        <f>ROUND(I96*H96,2)</f>
        <v>0</v>
      </c>
      <c r="BL96" s="17" t="s">
        <v>184</v>
      </c>
      <c r="BM96" s="17" t="s">
        <v>711</v>
      </c>
    </row>
    <row r="97" s="1" customFormat="1" ht="16.5" customHeight="1">
      <c r="B97" s="173"/>
      <c r="C97" s="203" t="s">
        <v>712</v>
      </c>
      <c r="D97" s="203" t="s">
        <v>202</v>
      </c>
      <c r="E97" s="204" t="s">
        <v>713</v>
      </c>
      <c r="F97" s="205" t="s">
        <v>714</v>
      </c>
      <c r="G97" s="206" t="s">
        <v>438</v>
      </c>
      <c r="H97" s="207">
        <v>20</v>
      </c>
      <c r="I97" s="208"/>
      <c r="J97" s="209">
        <f>ROUND(I97*H97,2)</f>
        <v>0</v>
      </c>
      <c r="K97" s="205" t="s">
        <v>3</v>
      </c>
      <c r="L97" s="210"/>
      <c r="M97" s="211" t="s">
        <v>3</v>
      </c>
      <c r="N97" s="212" t="s">
        <v>45</v>
      </c>
      <c r="O97" s="65"/>
      <c r="P97" s="183">
        <f>O97*H97</f>
        <v>0</v>
      </c>
      <c r="Q97" s="183">
        <v>0.00025000000000000001</v>
      </c>
      <c r="R97" s="183">
        <f>Q97*H97</f>
        <v>0.0050000000000000001</v>
      </c>
      <c r="S97" s="183">
        <v>0</v>
      </c>
      <c r="T97" s="184">
        <f>S97*H97</f>
        <v>0</v>
      </c>
      <c r="AR97" s="17" t="s">
        <v>334</v>
      </c>
      <c r="AT97" s="17" t="s">
        <v>202</v>
      </c>
      <c r="AU97" s="17" t="s">
        <v>84</v>
      </c>
      <c r="AY97" s="17" t="s">
        <v>166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7" t="s">
        <v>84</v>
      </c>
      <c r="BK97" s="185">
        <f>ROUND(I97*H97,2)</f>
        <v>0</v>
      </c>
      <c r="BL97" s="17" t="s">
        <v>184</v>
      </c>
      <c r="BM97" s="17" t="s">
        <v>715</v>
      </c>
    </row>
    <row r="98" s="1" customFormat="1" ht="16.5" customHeight="1">
      <c r="B98" s="173"/>
      <c r="C98" s="174" t="s">
        <v>206</v>
      </c>
      <c r="D98" s="174" t="s">
        <v>169</v>
      </c>
      <c r="E98" s="175" t="s">
        <v>716</v>
      </c>
      <c r="F98" s="176" t="s">
        <v>717</v>
      </c>
      <c r="G98" s="177" t="s">
        <v>718</v>
      </c>
      <c r="H98" s="178">
        <v>80</v>
      </c>
      <c r="I98" s="179"/>
      <c r="J98" s="180">
        <f>ROUND(I98*H98,2)</f>
        <v>0</v>
      </c>
      <c r="K98" s="176" t="s">
        <v>3</v>
      </c>
      <c r="L98" s="35"/>
      <c r="M98" s="181" t="s">
        <v>3</v>
      </c>
      <c r="N98" s="182" t="s">
        <v>45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AR98" s="17" t="s">
        <v>184</v>
      </c>
      <c r="AT98" s="17" t="s">
        <v>169</v>
      </c>
      <c r="AU98" s="17" t="s">
        <v>84</v>
      </c>
      <c r="AY98" s="17" t="s">
        <v>166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84</v>
      </c>
      <c r="BK98" s="185">
        <f>ROUND(I98*H98,2)</f>
        <v>0</v>
      </c>
      <c r="BL98" s="17" t="s">
        <v>184</v>
      </c>
      <c r="BM98" s="17" t="s">
        <v>719</v>
      </c>
    </row>
    <row r="99" s="1" customFormat="1" ht="16.5" customHeight="1">
      <c r="B99" s="173"/>
      <c r="C99" s="174" t="s">
        <v>219</v>
      </c>
      <c r="D99" s="174" t="s">
        <v>169</v>
      </c>
      <c r="E99" s="175" t="s">
        <v>720</v>
      </c>
      <c r="F99" s="176" t="s">
        <v>721</v>
      </c>
      <c r="G99" s="177" t="s">
        <v>718</v>
      </c>
      <c r="H99" s="178">
        <v>6</v>
      </c>
      <c r="I99" s="179"/>
      <c r="J99" s="180">
        <f>ROUND(I99*H99,2)</f>
        <v>0</v>
      </c>
      <c r="K99" s="176" t="s">
        <v>3</v>
      </c>
      <c r="L99" s="35"/>
      <c r="M99" s="181" t="s">
        <v>3</v>
      </c>
      <c r="N99" s="182" t="s">
        <v>45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AR99" s="17" t="s">
        <v>184</v>
      </c>
      <c r="AT99" s="17" t="s">
        <v>169</v>
      </c>
      <c r="AU99" s="17" t="s">
        <v>84</v>
      </c>
      <c r="AY99" s="17" t="s">
        <v>166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84</v>
      </c>
      <c r="BK99" s="185">
        <f>ROUND(I99*H99,2)</f>
        <v>0</v>
      </c>
      <c r="BL99" s="17" t="s">
        <v>184</v>
      </c>
      <c r="BM99" s="17" t="s">
        <v>722</v>
      </c>
    </row>
    <row r="100" s="1" customFormat="1" ht="16.5" customHeight="1">
      <c r="B100" s="173"/>
      <c r="C100" s="174" t="s">
        <v>225</v>
      </c>
      <c r="D100" s="174" t="s">
        <v>169</v>
      </c>
      <c r="E100" s="175" t="s">
        <v>723</v>
      </c>
      <c r="F100" s="176" t="s">
        <v>724</v>
      </c>
      <c r="G100" s="177" t="s">
        <v>718</v>
      </c>
      <c r="H100" s="178">
        <v>6</v>
      </c>
      <c r="I100" s="179"/>
      <c r="J100" s="180">
        <f>ROUND(I100*H100,2)</f>
        <v>0</v>
      </c>
      <c r="K100" s="176" t="s">
        <v>3</v>
      </c>
      <c r="L100" s="35"/>
      <c r="M100" s="181" t="s">
        <v>3</v>
      </c>
      <c r="N100" s="182" t="s">
        <v>45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AR100" s="17" t="s">
        <v>184</v>
      </c>
      <c r="AT100" s="17" t="s">
        <v>169</v>
      </c>
      <c r="AU100" s="17" t="s">
        <v>84</v>
      </c>
      <c r="AY100" s="17" t="s">
        <v>166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84</v>
      </c>
      <c r="BK100" s="185">
        <f>ROUND(I100*H100,2)</f>
        <v>0</v>
      </c>
      <c r="BL100" s="17" t="s">
        <v>184</v>
      </c>
      <c r="BM100" s="17" t="s">
        <v>725</v>
      </c>
    </row>
    <row r="101" s="1" customFormat="1" ht="22.5" customHeight="1">
      <c r="B101" s="173"/>
      <c r="C101" s="174" t="s">
        <v>230</v>
      </c>
      <c r="D101" s="174" t="s">
        <v>169</v>
      </c>
      <c r="E101" s="175" t="s">
        <v>726</v>
      </c>
      <c r="F101" s="176" t="s">
        <v>727</v>
      </c>
      <c r="G101" s="177" t="s">
        <v>438</v>
      </c>
      <c r="H101" s="178">
        <v>1</v>
      </c>
      <c r="I101" s="179"/>
      <c r="J101" s="180">
        <f>ROUND(I101*H101,2)</f>
        <v>0</v>
      </c>
      <c r="K101" s="176" t="s">
        <v>173</v>
      </c>
      <c r="L101" s="35"/>
      <c r="M101" s="217" t="s">
        <v>3</v>
      </c>
      <c r="N101" s="218" t="s">
        <v>45</v>
      </c>
      <c r="O101" s="219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AR101" s="17" t="s">
        <v>184</v>
      </c>
      <c r="AT101" s="17" t="s">
        <v>169</v>
      </c>
      <c r="AU101" s="17" t="s">
        <v>84</v>
      </c>
      <c r="AY101" s="17" t="s">
        <v>166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84</v>
      </c>
      <c r="BK101" s="185">
        <f>ROUND(I101*H101,2)</f>
        <v>0</v>
      </c>
      <c r="BL101" s="17" t="s">
        <v>184</v>
      </c>
      <c r="BM101" s="17" t="s">
        <v>728</v>
      </c>
    </row>
    <row r="102" s="1" customFormat="1" ht="6.96" customHeight="1">
      <c r="B102" s="50"/>
      <c r="C102" s="51"/>
      <c r="D102" s="51"/>
      <c r="E102" s="51"/>
      <c r="F102" s="51"/>
      <c r="G102" s="51"/>
      <c r="H102" s="51"/>
      <c r="I102" s="135"/>
      <c r="J102" s="51"/>
      <c r="K102" s="51"/>
      <c r="L102" s="35"/>
    </row>
  </sheetData>
  <autoFilter ref="C86:K10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6</v>
      </c>
      <c r="AT2" s="17" t="s">
        <v>91</v>
      </c>
    </row>
    <row r="3" ht="6.96" customHeight="1">
      <c r="B3" s="18"/>
      <c r="C3" s="19"/>
      <c r="D3" s="19"/>
      <c r="E3" s="19"/>
      <c r="F3" s="19"/>
      <c r="G3" s="19"/>
      <c r="H3" s="19"/>
      <c r="I3" s="117"/>
      <c r="J3" s="19"/>
      <c r="K3" s="19"/>
      <c r="L3" s="20"/>
      <c r="AT3" s="17" t="s">
        <v>80</v>
      </c>
    </row>
    <row r="4" ht="24.96" customHeight="1">
      <c r="B4" s="20"/>
      <c r="D4" s="21" t="s">
        <v>124</v>
      </c>
      <c r="L4" s="20"/>
      <c r="M4" s="22" t="s">
        <v>11</v>
      </c>
      <c r="AT4" s="17" t="s">
        <v>4</v>
      </c>
    </row>
    <row r="5" ht="6.96" customHeight="1">
      <c r="B5" s="20"/>
      <c r="L5" s="20"/>
    </row>
    <row r="6" ht="12" customHeight="1">
      <c r="B6" s="20"/>
      <c r="D6" s="29" t="s">
        <v>17</v>
      </c>
      <c r="L6" s="20"/>
    </row>
    <row r="7" ht="16.5" customHeight="1">
      <c r="B7" s="20"/>
      <c r="E7" s="118" t="str">
        <f>'Rekapitulace stavby'!K6</f>
        <v>STAVEBNÍ ÚPRAVY OBJEKTU TOVÁRNÍ 44</v>
      </c>
      <c r="F7" s="29"/>
      <c r="G7" s="29"/>
      <c r="H7" s="29"/>
      <c r="L7" s="20"/>
    </row>
    <row r="8" ht="12" customHeight="1">
      <c r="B8" s="20"/>
      <c r="D8" s="29" t="s">
        <v>125</v>
      </c>
      <c r="L8" s="20"/>
    </row>
    <row r="9" s="1" customFormat="1" ht="16.5" customHeight="1">
      <c r="B9" s="35"/>
      <c r="E9" s="118" t="s">
        <v>126</v>
      </c>
      <c r="F9" s="1"/>
      <c r="G9" s="1"/>
      <c r="H9" s="1"/>
      <c r="I9" s="119"/>
      <c r="L9" s="35"/>
    </row>
    <row r="10" s="1" customFormat="1" ht="12" customHeight="1">
      <c r="B10" s="35"/>
      <c r="D10" s="29" t="s">
        <v>127</v>
      </c>
      <c r="I10" s="119"/>
      <c r="L10" s="35"/>
    </row>
    <row r="11" s="1" customFormat="1" ht="36.96" customHeight="1">
      <c r="B11" s="35"/>
      <c r="E11" s="56" t="s">
        <v>729</v>
      </c>
      <c r="F11" s="1"/>
      <c r="G11" s="1"/>
      <c r="H11" s="1"/>
      <c r="I11" s="119"/>
      <c r="L11" s="35"/>
    </row>
    <row r="12" s="1" customFormat="1">
      <c r="B12" s="35"/>
      <c r="I12" s="119"/>
      <c r="L12" s="35"/>
    </row>
    <row r="13" s="1" customFormat="1" ht="12" customHeight="1">
      <c r="B13" s="35"/>
      <c r="D13" s="29" t="s">
        <v>19</v>
      </c>
      <c r="F13" s="17" t="s">
        <v>3</v>
      </c>
      <c r="I13" s="120" t="s">
        <v>20</v>
      </c>
      <c r="J13" s="17" t="s">
        <v>3</v>
      </c>
      <c r="L13" s="35"/>
    </row>
    <row r="14" s="1" customFormat="1" ht="12" customHeight="1">
      <c r="B14" s="35"/>
      <c r="D14" s="29" t="s">
        <v>21</v>
      </c>
      <c r="F14" s="17" t="s">
        <v>22</v>
      </c>
      <c r="I14" s="120" t="s">
        <v>23</v>
      </c>
      <c r="J14" s="58" t="str">
        <f>'Rekapitulace stavby'!AN8</f>
        <v>12. 12. 2018</v>
      </c>
      <c r="L14" s="35"/>
    </row>
    <row r="15" s="1" customFormat="1" ht="10.8" customHeight="1">
      <c r="B15" s="35"/>
      <c r="I15" s="119"/>
      <c r="L15" s="35"/>
    </row>
    <row r="16" s="1" customFormat="1" ht="12" customHeight="1">
      <c r="B16" s="35"/>
      <c r="D16" s="29" t="s">
        <v>25</v>
      </c>
      <c r="I16" s="120" t="s">
        <v>26</v>
      </c>
      <c r="J16" s="17" t="s">
        <v>3</v>
      </c>
      <c r="L16" s="35"/>
    </row>
    <row r="17" s="1" customFormat="1" ht="18" customHeight="1">
      <c r="B17" s="35"/>
      <c r="E17" s="17" t="s">
        <v>27</v>
      </c>
      <c r="I17" s="120" t="s">
        <v>28</v>
      </c>
      <c r="J17" s="17" t="s">
        <v>3</v>
      </c>
      <c r="L17" s="35"/>
    </row>
    <row r="18" s="1" customFormat="1" ht="6.96" customHeight="1">
      <c r="B18" s="35"/>
      <c r="I18" s="119"/>
      <c r="L18" s="35"/>
    </row>
    <row r="19" s="1" customFormat="1" ht="12" customHeight="1">
      <c r="B19" s="35"/>
      <c r="D19" s="29" t="s">
        <v>29</v>
      </c>
      <c r="I19" s="120" t="s">
        <v>26</v>
      </c>
      <c r="J19" s="30" t="str">
        <f>'Rekapitulace stavby'!AN13</f>
        <v>Vyplň údaj</v>
      </c>
      <c r="L19" s="35"/>
    </row>
    <row r="20" s="1" customFormat="1" ht="18" customHeight="1">
      <c r="B20" s="35"/>
      <c r="E20" s="30" t="str">
        <f>'Rekapitulace stavby'!E14</f>
        <v>Vyplň údaj</v>
      </c>
      <c r="F20" s="17"/>
      <c r="G20" s="17"/>
      <c r="H20" s="17"/>
      <c r="I20" s="120" t="s">
        <v>28</v>
      </c>
      <c r="J20" s="30" t="str">
        <f>'Rekapitulace stavby'!AN14</f>
        <v>Vyplň údaj</v>
      </c>
      <c r="L20" s="35"/>
    </row>
    <row r="21" s="1" customFormat="1" ht="6.96" customHeight="1">
      <c r="B21" s="35"/>
      <c r="I21" s="119"/>
      <c r="L21" s="35"/>
    </row>
    <row r="22" s="1" customFormat="1" ht="12" customHeight="1">
      <c r="B22" s="35"/>
      <c r="D22" s="29" t="s">
        <v>31</v>
      </c>
      <c r="I22" s="120" t="s">
        <v>26</v>
      </c>
      <c r="J22" s="17" t="s">
        <v>32</v>
      </c>
      <c r="L22" s="35"/>
    </row>
    <row r="23" s="1" customFormat="1" ht="18" customHeight="1">
      <c r="B23" s="35"/>
      <c r="E23" s="17" t="s">
        <v>33</v>
      </c>
      <c r="I23" s="120" t="s">
        <v>28</v>
      </c>
      <c r="J23" s="17" t="s">
        <v>34</v>
      </c>
      <c r="L23" s="35"/>
    </row>
    <row r="24" s="1" customFormat="1" ht="6.96" customHeight="1">
      <c r="B24" s="35"/>
      <c r="I24" s="119"/>
      <c r="L24" s="35"/>
    </row>
    <row r="25" s="1" customFormat="1" ht="12" customHeight="1">
      <c r="B25" s="35"/>
      <c r="D25" s="29" t="s">
        <v>36</v>
      </c>
      <c r="I25" s="120" t="s">
        <v>26</v>
      </c>
      <c r="J25" s="17" t="s">
        <v>32</v>
      </c>
      <c r="L25" s="35"/>
    </row>
    <row r="26" s="1" customFormat="1" ht="18" customHeight="1">
      <c r="B26" s="35"/>
      <c r="E26" s="17" t="s">
        <v>33</v>
      </c>
      <c r="I26" s="120" t="s">
        <v>28</v>
      </c>
      <c r="J26" s="17" t="s">
        <v>34</v>
      </c>
      <c r="L26" s="35"/>
    </row>
    <row r="27" s="1" customFormat="1" ht="6.96" customHeight="1">
      <c r="B27" s="35"/>
      <c r="I27" s="119"/>
      <c r="L27" s="35"/>
    </row>
    <row r="28" s="1" customFormat="1" ht="12" customHeight="1">
      <c r="B28" s="35"/>
      <c r="D28" s="29" t="s">
        <v>37</v>
      </c>
      <c r="I28" s="119"/>
      <c r="L28" s="35"/>
    </row>
    <row r="29" s="7" customFormat="1" ht="16.5" customHeight="1">
      <c r="B29" s="121"/>
      <c r="E29" s="33" t="s">
        <v>3</v>
      </c>
      <c r="F29" s="33"/>
      <c r="G29" s="33"/>
      <c r="H29" s="33"/>
      <c r="I29" s="122"/>
      <c r="L29" s="121"/>
    </row>
    <row r="30" s="1" customFormat="1" ht="6.96" customHeight="1">
      <c r="B30" s="35"/>
      <c r="I30" s="119"/>
      <c r="L30" s="35"/>
    </row>
    <row r="31" s="1" customFormat="1" ht="6.96" customHeight="1">
      <c r="B31" s="35"/>
      <c r="D31" s="61"/>
      <c r="E31" s="61"/>
      <c r="F31" s="61"/>
      <c r="G31" s="61"/>
      <c r="H31" s="61"/>
      <c r="I31" s="123"/>
      <c r="J31" s="61"/>
      <c r="K31" s="61"/>
      <c r="L31" s="35"/>
    </row>
    <row r="32" s="1" customFormat="1" ht="25.44" customHeight="1">
      <c r="B32" s="35"/>
      <c r="D32" s="124" t="s">
        <v>39</v>
      </c>
      <c r="I32" s="119"/>
      <c r="J32" s="81">
        <f>ROUND(J89, 2)</f>
        <v>0</v>
      </c>
      <c r="L32" s="35"/>
    </row>
    <row r="33" s="1" customFormat="1" ht="6.96" customHeight="1">
      <c r="B33" s="35"/>
      <c r="D33" s="61"/>
      <c r="E33" s="61"/>
      <c r="F33" s="61"/>
      <c r="G33" s="61"/>
      <c r="H33" s="61"/>
      <c r="I33" s="123"/>
      <c r="J33" s="61"/>
      <c r="K33" s="61"/>
      <c r="L33" s="35"/>
    </row>
    <row r="34" s="1" customFormat="1" ht="14.4" customHeight="1">
      <c r="B34" s="35"/>
      <c r="F34" s="39" t="s">
        <v>41</v>
      </c>
      <c r="I34" s="125" t="s">
        <v>40</v>
      </c>
      <c r="J34" s="39" t="s">
        <v>42</v>
      </c>
      <c r="L34" s="35"/>
    </row>
    <row r="35" s="1" customFormat="1" ht="14.4" customHeight="1">
      <c r="B35" s="35"/>
      <c r="D35" s="29" t="s">
        <v>43</v>
      </c>
      <c r="E35" s="29" t="s">
        <v>44</v>
      </c>
      <c r="F35" s="126">
        <f>ROUND((SUM(BE89:BE96)),  2)</f>
        <v>0</v>
      </c>
      <c r="I35" s="127">
        <v>0.20999999999999999</v>
      </c>
      <c r="J35" s="126">
        <f>ROUND(((SUM(BE89:BE96))*I35),  2)</f>
        <v>0</v>
      </c>
      <c r="L35" s="35"/>
    </row>
    <row r="36" s="1" customFormat="1" ht="14.4" customHeight="1">
      <c r="B36" s="35"/>
      <c r="E36" s="29" t="s">
        <v>45</v>
      </c>
      <c r="F36" s="126">
        <f>ROUND((SUM(BF89:BF96)),  2)</f>
        <v>0</v>
      </c>
      <c r="I36" s="127">
        <v>0.14999999999999999</v>
      </c>
      <c r="J36" s="126">
        <f>ROUND(((SUM(BF89:BF96))*I36),  2)</f>
        <v>0</v>
      </c>
      <c r="L36" s="35"/>
    </row>
    <row r="37" hidden="1" s="1" customFormat="1" ht="14.4" customHeight="1">
      <c r="B37" s="35"/>
      <c r="E37" s="29" t="s">
        <v>46</v>
      </c>
      <c r="F37" s="126">
        <f>ROUND((SUM(BG89:BG96)),  2)</f>
        <v>0</v>
      </c>
      <c r="I37" s="127">
        <v>0.20999999999999999</v>
      </c>
      <c r="J37" s="126">
        <f>0</f>
        <v>0</v>
      </c>
      <c r="L37" s="35"/>
    </row>
    <row r="38" hidden="1" s="1" customFormat="1" ht="14.4" customHeight="1">
      <c r="B38" s="35"/>
      <c r="E38" s="29" t="s">
        <v>47</v>
      </c>
      <c r="F38" s="126">
        <f>ROUND((SUM(BH89:BH96)),  2)</f>
        <v>0</v>
      </c>
      <c r="I38" s="127">
        <v>0.14999999999999999</v>
      </c>
      <c r="J38" s="126">
        <f>0</f>
        <v>0</v>
      </c>
      <c r="L38" s="35"/>
    </row>
    <row r="39" hidden="1" s="1" customFormat="1" ht="14.4" customHeight="1">
      <c r="B39" s="35"/>
      <c r="E39" s="29" t="s">
        <v>48</v>
      </c>
      <c r="F39" s="126">
        <f>ROUND((SUM(BI89:BI96)),  2)</f>
        <v>0</v>
      </c>
      <c r="I39" s="127">
        <v>0</v>
      </c>
      <c r="J39" s="126">
        <f>0</f>
        <v>0</v>
      </c>
      <c r="L39" s="35"/>
    </row>
    <row r="40" s="1" customFormat="1" ht="6.96" customHeight="1">
      <c r="B40" s="35"/>
      <c r="I40" s="119"/>
      <c r="L40" s="35"/>
    </row>
    <row r="41" s="1" customFormat="1" ht="25.44" customHeight="1">
      <c r="B41" s="35"/>
      <c r="C41" s="128"/>
      <c r="D41" s="129" t="s">
        <v>49</v>
      </c>
      <c r="E41" s="69"/>
      <c r="F41" s="69"/>
      <c r="G41" s="130" t="s">
        <v>50</v>
      </c>
      <c r="H41" s="131" t="s">
        <v>51</v>
      </c>
      <c r="I41" s="132"/>
      <c r="J41" s="133">
        <f>SUM(J32:J39)</f>
        <v>0</v>
      </c>
      <c r="K41" s="134"/>
      <c r="L41" s="35"/>
    </row>
    <row r="42" s="1" customFormat="1" ht="14.4" customHeight="1">
      <c r="B42" s="50"/>
      <c r="C42" s="51"/>
      <c r="D42" s="51"/>
      <c r="E42" s="51"/>
      <c r="F42" s="51"/>
      <c r="G42" s="51"/>
      <c r="H42" s="51"/>
      <c r="I42" s="135"/>
      <c r="J42" s="51"/>
      <c r="K42" s="51"/>
      <c r="L42" s="35"/>
    </row>
    <row r="46" s="1" customFormat="1" ht="6.96" customHeight="1">
      <c r="B46" s="52"/>
      <c r="C46" s="53"/>
      <c r="D46" s="53"/>
      <c r="E46" s="53"/>
      <c r="F46" s="53"/>
      <c r="G46" s="53"/>
      <c r="H46" s="53"/>
      <c r="I46" s="136"/>
      <c r="J46" s="53"/>
      <c r="K46" s="53"/>
      <c r="L46" s="35"/>
    </row>
    <row r="47" s="1" customFormat="1" ht="24.96" customHeight="1">
      <c r="B47" s="35"/>
      <c r="C47" s="21" t="s">
        <v>129</v>
      </c>
      <c r="I47" s="119"/>
      <c r="L47" s="35"/>
    </row>
    <row r="48" s="1" customFormat="1" ht="6.96" customHeight="1">
      <c r="B48" s="35"/>
      <c r="I48" s="119"/>
      <c r="L48" s="35"/>
    </row>
    <row r="49" s="1" customFormat="1" ht="12" customHeight="1">
      <c r="B49" s="35"/>
      <c r="C49" s="29" t="s">
        <v>17</v>
      </c>
      <c r="I49" s="119"/>
      <c r="L49" s="35"/>
    </row>
    <row r="50" s="1" customFormat="1" ht="16.5" customHeight="1">
      <c r="B50" s="35"/>
      <c r="E50" s="118" t="str">
        <f>E7</f>
        <v>STAVEBNÍ ÚPRAVY OBJEKTU TOVÁRNÍ 44</v>
      </c>
      <c r="F50" s="29"/>
      <c r="G50" s="29"/>
      <c r="H50" s="29"/>
      <c r="I50" s="119"/>
      <c r="L50" s="35"/>
    </row>
    <row r="51" ht="12" customHeight="1">
      <c r="B51" s="20"/>
      <c r="C51" s="29" t="s">
        <v>125</v>
      </c>
      <c r="L51" s="20"/>
    </row>
    <row r="52" s="1" customFormat="1" ht="16.5" customHeight="1">
      <c r="B52" s="35"/>
      <c r="E52" s="118" t="s">
        <v>126</v>
      </c>
      <c r="F52" s="1"/>
      <c r="G52" s="1"/>
      <c r="H52" s="1"/>
      <c r="I52" s="119"/>
      <c r="L52" s="35"/>
    </row>
    <row r="53" s="1" customFormat="1" ht="12" customHeight="1">
      <c r="B53" s="35"/>
      <c r="C53" s="29" t="s">
        <v>127</v>
      </c>
      <c r="I53" s="119"/>
      <c r="L53" s="35"/>
    </row>
    <row r="54" s="1" customFormat="1" ht="16.5" customHeight="1">
      <c r="B54" s="35"/>
      <c r="E54" s="56" t="str">
        <f>E11</f>
        <v>18076c - VEDLEJŠÍ ROZPOČTOVÉ NÁKLADY - 1. ETAPA</v>
      </c>
      <c r="F54" s="1"/>
      <c r="G54" s="1"/>
      <c r="H54" s="1"/>
      <c r="I54" s="119"/>
      <c r="L54" s="35"/>
    </row>
    <row r="55" s="1" customFormat="1" ht="6.96" customHeight="1">
      <c r="B55" s="35"/>
      <c r="I55" s="119"/>
      <c r="L55" s="35"/>
    </row>
    <row r="56" s="1" customFormat="1" ht="12" customHeight="1">
      <c r="B56" s="35"/>
      <c r="C56" s="29" t="s">
        <v>21</v>
      </c>
      <c r="F56" s="17" t="str">
        <f>F14</f>
        <v>Kolín, Tovární 44</v>
      </c>
      <c r="I56" s="120" t="s">
        <v>23</v>
      </c>
      <c r="J56" s="58" t="str">
        <f>IF(J14="","",J14)</f>
        <v>12. 12. 2018</v>
      </c>
      <c r="L56" s="35"/>
    </row>
    <row r="57" s="1" customFormat="1" ht="6.96" customHeight="1">
      <c r="B57" s="35"/>
      <c r="I57" s="119"/>
      <c r="L57" s="35"/>
    </row>
    <row r="58" s="1" customFormat="1" ht="24.9" customHeight="1">
      <c r="B58" s="35"/>
      <c r="C58" s="29" t="s">
        <v>25</v>
      </c>
      <c r="F58" s="17" t="str">
        <f>E17</f>
        <v>Město Kolín, Karlovo náměstí 78, Kolín I</v>
      </c>
      <c r="I58" s="120" t="s">
        <v>31</v>
      </c>
      <c r="J58" s="33" t="str">
        <f>E23</f>
        <v>AZ PROJECT s.r.o., Plynárenská 830, Kolín IV</v>
      </c>
      <c r="L58" s="35"/>
    </row>
    <row r="59" s="1" customFormat="1" ht="24.9" customHeight="1">
      <c r="B59" s="35"/>
      <c r="C59" s="29" t="s">
        <v>29</v>
      </c>
      <c r="F59" s="17" t="str">
        <f>IF(E20="","",E20)</f>
        <v>Vyplň údaj</v>
      </c>
      <c r="I59" s="120" t="s">
        <v>36</v>
      </c>
      <c r="J59" s="33" t="str">
        <f>E26</f>
        <v>AZ PROJECT s.r.o., Plynárenská 830, Kolín IV</v>
      </c>
      <c r="L59" s="35"/>
    </row>
    <row r="60" s="1" customFormat="1" ht="10.32" customHeight="1">
      <c r="B60" s="35"/>
      <c r="I60" s="119"/>
      <c r="L60" s="35"/>
    </row>
    <row r="61" s="1" customFormat="1" ht="29.28" customHeight="1">
      <c r="B61" s="35"/>
      <c r="C61" s="137" t="s">
        <v>130</v>
      </c>
      <c r="D61" s="128"/>
      <c r="E61" s="128"/>
      <c r="F61" s="128"/>
      <c r="G61" s="128"/>
      <c r="H61" s="128"/>
      <c r="I61" s="138"/>
      <c r="J61" s="139" t="s">
        <v>131</v>
      </c>
      <c r="K61" s="128"/>
      <c r="L61" s="35"/>
    </row>
    <row r="62" s="1" customFormat="1" ht="10.32" customHeight="1">
      <c r="B62" s="35"/>
      <c r="I62" s="119"/>
      <c r="L62" s="35"/>
    </row>
    <row r="63" s="1" customFormat="1" ht="22.8" customHeight="1">
      <c r="B63" s="35"/>
      <c r="C63" s="140" t="s">
        <v>71</v>
      </c>
      <c r="I63" s="119"/>
      <c r="J63" s="81">
        <f>J89</f>
        <v>0</v>
      </c>
      <c r="L63" s="35"/>
      <c r="AU63" s="17" t="s">
        <v>132</v>
      </c>
    </row>
    <row r="64" s="8" customFormat="1" ht="24.96" customHeight="1">
      <c r="B64" s="141"/>
      <c r="D64" s="142" t="s">
        <v>730</v>
      </c>
      <c r="E64" s="143"/>
      <c r="F64" s="143"/>
      <c r="G64" s="143"/>
      <c r="H64" s="143"/>
      <c r="I64" s="144"/>
      <c r="J64" s="145">
        <f>J90</f>
        <v>0</v>
      </c>
      <c r="L64" s="141"/>
    </row>
    <row r="65" s="9" customFormat="1" ht="19.92" customHeight="1">
      <c r="B65" s="146"/>
      <c r="D65" s="147" t="s">
        <v>731</v>
      </c>
      <c r="E65" s="148"/>
      <c r="F65" s="148"/>
      <c r="G65" s="148"/>
      <c r="H65" s="148"/>
      <c r="I65" s="149"/>
      <c r="J65" s="150">
        <f>J91</f>
        <v>0</v>
      </c>
      <c r="L65" s="146"/>
    </row>
    <row r="66" s="9" customFormat="1" ht="19.92" customHeight="1">
      <c r="B66" s="146"/>
      <c r="D66" s="147" t="s">
        <v>732</v>
      </c>
      <c r="E66" s="148"/>
      <c r="F66" s="148"/>
      <c r="G66" s="148"/>
      <c r="H66" s="148"/>
      <c r="I66" s="149"/>
      <c r="J66" s="150">
        <f>J93</f>
        <v>0</v>
      </c>
      <c r="L66" s="146"/>
    </row>
    <row r="67" s="9" customFormat="1" ht="19.92" customHeight="1">
      <c r="B67" s="146"/>
      <c r="D67" s="147" t="s">
        <v>733</v>
      </c>
      <c r="E67" s="148"/>
      <c r="F67" s="148"/>
      <c r="G67" s="148"/>
      <c r="H67" s="148"/>
      <c r="I67" s="149"/>
      <c r="J67" s="150">
        <f>J95</f>
        <v>0</v>
      </c>
      <c r="L67" s="146"/>
    </row>
    <row r="68" s="1" customFormat="1" ht="21.84" customHeight="1">
      <c r="B68" s="35"/>
      <c r="I68" s="119"/>
      <c r="L68" s="35"/>
    </row>
    <row r="69" s="1" customFormat="1" ht="6.96" customHeight="1">
      <c r="B69" s="50"/>
      <c r="C69" s="51"/>
      <c r="D69" s="51"/>
      <c r="E69" s="51"/>
      <c r="F69" s="51"/>
      <c r="G69" s="51"/>
      <c r="H69" s="51"/>
      <c r="I69" s="135"/>
      <c r="J69" s="51"/>
      <c r="K69" s="51"/>
      <c r="L69" s="35"/>
    </row>
    <row r="73" s="1" customFormat="1" ht="6.96" customHeight="1">
      <c r="B73" s="52"/>
      <c r="C73" s="53"/>
      <c r="D73" s="53"/>
      <c r="E73" s="53"/>
      <c r="F73" s="53"/>
      <c r="G73" s="53"/>
      <c r="H73" s="53"/>
      <c r="I73" s="136"/>
      <c r="J73" s="53"/>
      <c r="K73" s="53"/>
      <c r="L73" s="35"/>
    </row>
    <row r="74" s="1" customFormat="1" ht="24.96" customHeight="1">
      <c r="B74" s="35"/>
      <c r="C74" s="21" t="s">
        <v>151</v>
      </c>
      <c r="I74" s="119"/>
      <c r="L74" s="35"/>
    </row>
    <row r="75" s="1" customFormat="1" ht="6.96" customHeight="1">
      <c r="B75" s="35"/>
      <c r="I75" s="119"/>
      <c r="L75" s="35"/>
    </row>
    <row r="76" s="1" customFormat="1" ht="12" customHeight="1">
      <c r="B76" s="35"/>
      <c r="C76" s="29" t="s">
        <v>17</v>
      </c>
      <c r="I76" s="119"/>
      <c r="L76" s="35"/>
    </row>
    <row r="77" s="1" customFormat="1" ht="16.5" customHeight="1">
      <c r="B77" s="35"/>
      <c r="E77" s="118" t="str">
        <f>E7</f>
        <v>STAVEBNÍ ÚPRAVY OBJEKTU TOVÁRNÍ 44</v>
      </c>
      <c r="F77" s="29"/>
      <c r="G77" s="29"/>
      <c r="H77" s="29"/>
      <c r="I77" s="119"/>
      <c r="L77" s="35"/>
    </row>
    <row r="78" ht="12" customHeight="1">
      <c r="B78" s="20"/>
      <c r="C78" s="29" t="s">
        <v>125</v>
      </c>
      <c r="L78" s="20"/>
    </row>
    <row r="79" s="1" customFormat="1" ht="16.5" customHeight="1">
      <c r="B79" s="35"/>
      <c r="E79" s="118" t="s">
        <v>126</v>
      </c>
      <c r="F79" s="1"/>
      <c r="G79" s="1"/>
      <c r="H79" s="1"/>
      <c r="I79" s="119"/>
      <c r="L79" s="35"/>
    </row>
    <row r="80" s="1" customFormat="1" ht="12" customHeight="1">
      <c r="B80" s="35"/>
      <c r="C80" s="29" t="s">
        <v>127</v>
      </c>
      <c r="I80" s="119"/>
      <c r="L80" s="35"/>
    </row>
    <row r="81" s="1" customFormat="1" ht="16.5" customHeight="1">
      <c r="B81" s="35"/>
      <c r="E81" s="56" t="str">
        <f>E11</f>
        <v>18076c - VEDLEJŠÍ ROZPOČTOVÉ NÁKLADY - 1. ETAPA</v>
      </c>
      <c r="F81" s="1"/>
      <c r="G81" s="1"/>
      <c r="H81" s="1"/>
      <c r="I81" s="119"/>
      <c r="L81" s="35"/>
    </row>
    <row r="82" s="1" customFormat="1" ht="6.96" customHeight="1">
      <c r="B82" s="35"/>
      <c r="I82" s="119"/>
      <c r="L82" s="35"/>
    </row>
    <row r="83" s="1" customFormat="1" ht="12" customHeight="1">
      <c r="B83" s="35"/>
      <c r="C83" s="29" t="s">
        <v>21</v>
      </c>
      <c r="F83" s="17" t="str">
        <f>F14</f>
        <v>Kolín, Tovární 44</v>
      </c>
      <c r="I83" s="120" t="s">
        <v>23</v>
      </c>
      <c r="J83" s="58" t="str">
        <f>IF(J14="","",J14)</f>
        <v>12. 12. 2018</v>
      </c>
      <c r="L83" s="35"/>
    </row>
    <row r="84" s="1" customFormat="1" ht="6.96" customHeight="1">
      <c r="B84" s="35"/>
      <c r="I84" s="119"/>
      <c r="L84" s="35"/>
    </row>
    <row r="85" s="1" customFormat="1" ht="24.9" customHeight="1">
      <c r="B85" s="35"/>
      <c r="C85" s="29" t="s">
        <v>25</v>
      </c>
      <c r="F85" s="17" t="str">
        <f>E17</f>
        <v>Město Kolín, Karlovo náměstí 78, Kolín I</v>
      </c>
      <c r="I85" s="120" t="s">
        <v>31</v>
      </c>
      <c r="J85" s="33" t="str">
        <f>E23</f>
        <v>AZ PROJECT s.r.o., Plynárenská 830, Kolín IV</v>
      </c>
      <c r="L85" s="35"/>
    </row>
    <row r="86" s="1" customFormat="1" ht="24.9" customHeight="1">
      <c r="B86" s="35"/>
      <c r="C86" s="29" t="s">
        <v>29</v>
      </c>
      <c r="F86" s="17" t="str">
        <f>IF(E20="","",E20)</f>
        <v>Vyplň údaj</v>
      </c>
      <c r="I86" s="120" t="s">
        <v>36</v>
      </c>
      <c r="J86" s="33" t="str">
        <f>E26</f>
        <v>AZ PROJECT s.r.o., Plynárenská 830, Kolín IV</v>
      </c>
      <c r="L86" s="35"/>
    </row>
    <row r="87" s="1" customFormat="1" ht="10.32" customHeight="1">
      <c r="B87" s="35"/>
      <c r="I87" s="119"/>
      <c r="L87" s="35"/>
    </row>
    <row r="88" s="10" customFormat="1" ht="29.28" customHeight="1">
      <c r="B88" s="151"/>
      <c r="C88" s="152" t="s">
        <v>152</v>
      </c>
      <c r="D88" s="153" t="s">
        <v>58</v>
      </c>
      <c r="E88" s="153" t="s">
        <v>54</v>
      </c>
      <c r="F88" s="153" t="s">
        <v>55</v>
      </c>
      <c r="G88" s="153" t="s">
        <v>153</v>
      </c>
      <c r="H88" s="153" t="s">
        <v>154</v>
      </c>
      <c r="I88" s="154" t="s">
        <v>155</v>
      </c>
      <c r="J88" s="153" t="s">
        <v>131</v>
      </c>
      <c r="K88" s="155" t="s">
        <v>156</v>
      </c>
      <c r="L88" s="151"/>
      <c r="M88" s="73" t="s">
        <v>3</v>
      </c>
      <c r="N88" s="74" t="s">
        <v>43</v>
      </c>
      <c r="O88" s="74" t="s">
        <v>157</v>
      </c>
      <c r="P88" s="74" t="s">
        <v>158</v>
      </c>
      <c r="Q88" s="74" t="s">
        <v>159</v>
      </c>
      <c r="R88" s="74" t="s">
        <v>160</v>
      </c>
      <c r="S88" s="74" t="s">
        <v>161</v>
      </c>
      <c r="T88" s="75" t="s">
        <v>162</v>
      </c>
    </row>
    <row r="89" s="1" customFormat="1" ht="22.8" customHeight="1">
      <c r="B89" s="35"/>
      <c r="C89" s="78" t="s">
        <v>163</v>
      </c>
      <c r="I89" s="119"/>
      <c r="J89" s="156">
        <f>BK89</f>
        <v>0</v>
      </c>
      <c r="L89" s="35"/>
      <c r="M89" s="76"/>
      <c r="N89" s="61"/>
      <c r="O89" s="61"/>
      <c r="P89" s="157">
        <f>P90</f>
        <v>0</v>
      </c>
      <c r="Q89" s="61"/>
      <c r="R89" s="157">
        <f>R90</f>
        <v>0</v>
      </c>
      <c r="S89" s="61"/>
      <c r="T89" s="158">
        <f>T90</f>
        <v>0</v>
      </c>
      <c r="AT89" s="17" t="s">
        <v>72</v>
      </c>
      <c r="AU89" s="17" t="s">
        <v>132</v>
      </c>
      <c r="BK89" s="159">
        <f>BK90</f>
        <v>0</v>
      </c>
    </row>
    <row r="90" s="11" customFormat="1" ht="25.92" customHeight="1">
      <c r="B90" s="160"/>
      <c r="D90" s="161" t="s">
        <v>72</v>
      </c>
      <c r="E90" s="162" t="s">
        <v>734</v>
      </c>
      <c r="F90" s="162" t="s">
        <v>122</v>
      </c>
      <c r="I90" s="163"/>
      <c r="J90" s="164">
        <f>BK90</f>
        <v>0</v>
      </c>
      <c r="L90" s="160"/>
      <c r="M90" s="165"/>
      <c r="N90" s="166"/>
      <c r="O90" s="166"/>
      <c r="P90" s="167">
        <f>P91+P93+P95</f>
        <v>0</v>
      </c>
      <c r="Q90" s="166"/>
      <c r="R90" s="167">
        <f>R91+R93+R95</f>
        <v>0</v>
      </c>
      <c r="S90" s="166"/>
      <c r="T90" s="168">
        <f>T91+T93+T95</f>
        <v>0</v>
      </c>
      <c r="AR90" s="161" t="s">
        <v>197</v>
      </c>
      <c r="AT90" s="169" t="s">
        <v>72</v>
      </c>
      <c r="AU90" s="169" t="s">
        <v>73</v>
      </c>
      <c r="AY90" s="161" t="s">
        <v>166</v>
      </c>
      <c r="BK90" s="170">
        <f>BK91+BK93+BK95</f>
        <v>0</v>
      </c>
    </row>
    <row r="91" s="11" customFormat="1" ht="22.8" customHeight="1">
      <c r="B91" s="160"/>
      <c r="D91" s="161" t="s">
        <v>72</v>
      </c>
      <c r="E91" s="171" t="s">
        <v>735</v>
      </c>
      <c r="F91" s="171" t="s">
        <v>736</v>
      </c>
      <c r="I91" s="163"/>
      <c r="J91" s="172">
        <f>BK91</f>
        <v>0</v>
      </c>
      <c r="L91" s="160"/>
      <c r="M91" s="165"/>
      <c r="N91" s="166"/>
      <c r="O91" s="166"/>
      <c r="P91" s="167">
        <f>P92</f>
        <v>0</v>
      </c>
      <c r="Q91" s="166"/>
      <c r="R91" s="167">
        <f>R92</f>
        <v>0</v>
      </c>
      <c r="S91" s="166"/>
      <c r="T91" s="168">
        <f>T92</f>
        <v>0</v>
      </c>
      <c r="AR91" s="161" t="s">
        <v>197</v>
      </c>
      <c r="AT91" s="169" t="s">
        <v>72</v>
      </c>
      <c r="AU91" s="169" t="s">
        <v>80</v>
      </c>
      <c r="AY91" s="161" t="s">
        <v>166</v>
      </c>
      <c r="BK91" s="170">
        <f>BK92</f>
        <v>0</v>
      </c>
    </row>
    <row r="92" s="1" customFormat="1" ht="16.5" customHeight="1">
      <c r="B92" s="173"/>
      <c r="C92" s="174" t="s">
        <v>80</v>
      </c>
      <c r="D92" s="174" t="s">
        <v>169</v>
      </c>
      <c r="E92" s="175" t="s">
        <v>737</v>
      </c>
      <c r="F92" s="176" t="s">
        <v>736</v>
      </c>
      <c r="G92" s="177" t="s">
        <v>356</v>
      </c>
      <c r="H92" s="213"/>
      <c r="I92" s="179"/>
      <c r="J92" s="180">
        <f>ROUND(I92*H92,2)</f>
        <v>0</v>
      </c>
      <c r="K92" s="176" t="s">
        <v>205</v>
      </c>
      <c r="L92" s="35"/>
      <c r="M92" s="181" t="s">
        <v>3</v>
      </c>
      <c r="N92" s="182" t="s">
        <v>45</v>
      </c>
      <c r="O92" s="65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17" t="s">
        <v>738</v>
      </c>
      <c r="AT92" s="17" t="s">
        <v>169</v>
      </c>
      <c r="AU92" s="17" t="s">
        <v>84</v>
      </c>
      <c r="AY92" s="17" t="s">
        <v>166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84</v>
      </c>
      <c r="BK92" s="185">
        <f>ROUND(I92*H92,2)</f>
        <v>0</v>
      </c>
      <c r="BL92" s="17" t="s">
        <v>738</v>
      </c>
      <c r="BM92" s="17" t="s">
        <v>739</v>
      </c>
    </row>
    <row r="93" s="11" customFormat="1" ht="22.8" customHeight="1">
      <c r="B93" s="160"/>
      <c r="D93" s="161" t="s">
        <v>72</v>
      </c>
      <c r="E93" s="171" t="s">
        <v>740</v>
      </c>
      <c r="F93" s="171" t="s">
        <v>741</v>
      </c>
      <c r="I93" s="163"/>
      <c r="J93" s="172">
        <f>BK93</f>
        <v>0</v>
      </c>
      <c r="L93" s="160"/>
      <c r="M93" s="165"/>
      <c r="N93" s="166"/>
      <c r="O93" s="166"/>
      <c r="P93" s="167">
        <f>P94</f>
        <v>0</v>
      </c>
      <c r="Q93" s="166"/>
      <c r="R93" s="167">
        <f>R94</f>
        <v>0</v>
      </c>
      <c r="S93" s="166"/>
      <c r="T93" s="168">
        <f>T94</f>
        <v>0</v>
      </c>
      <c r="AR93" s="161" t="s">
        <v>197</v>
      </c>
      <c r="AT93" s="169" t="s">
        <v>72</v>
      </c>
      <c r="AU93" s="169" t="s">
        <v>80</v>
      </c>
      <c r="AY93" s="161" t="s">
        <v>166</v>
      </c>
      <c r="BK93" s="170">
        <f>BK94</f>
        <v>0</v>
      </c>
    </row>
    <row r="94" s="1" customFormat="1" ht="16.5" customHeight="1">
      <c r="B94" s="173"/>
      <c r="C94" s="174" t="s">
        <v>99</v>
      </c>
      <c r="D94" s="174" t="s">
        <v>169</v>
      </c>
      <c r="E94" s="175" t="s">
        <v>742</v>
      </c>
      <c r="F94" s="176" t="s">
        <v>743</v>
      </c>
      <c r="G94" s="177" t="s">
        <v>356</v>
      </c>
      <c r="H94" s="213"/>
      <c r="I94" s="179"/>
      <c r="J94" s="180">
        <f>ROUND(I94*H94,2)</f>
        <v>0</v>
      </c>
      <c r="K94" s="176" t="s">
        <v>205</v>
      </c>
      <c r="L94" s="35"/>
      <c r="M94" s="181" t="s">
        <v>3</v>
      </c>
      <c r="N94" s="182" t="s">
        <v>45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AR94" s="17" t="s">
        <v>738</v>
      </c>
      <c r="AT94" s="17" t="s">
        <v>169</v>
      </c>
      <c r="AU94" s="17" t="s">
        <v>84</v>
      </c>
      <c r="AY94" s="17" t="s">
        <v>166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84</v>
      </c>
      <c r="BK94" s="185">
        <f>ROUND(I94*H94,2)</f>
        <v>0</v>
      </c>
      <c r="BL94" s="17" t="s">
        <v>738</v>
      </c>
      <c r="BM94" s="17" t="s">
        <v>744</v>
      </c>
    </row>
    <row r="95" s="11" customFormat="1" ht="22.8" customHeight="1">
      <c r="B95" s="160"/>
      <c r="D95" s="161" t="s">
        <v>72</v>
      </c>
      <c r="E95" s="171" t="s">
        <v>745</v>
      </c>
      <c r="F95" s="171" t="s">
        <v>746</v>
      </c>
      <c r="I95" s="163"/>
      <c r="J95" s="172">
        <f>BK95</f>
        <v>0</v>
      </c>
      <c r="L95" s="160"/>
      <c r="M95" s="165"/>
      <c r="N95" s="166"/>
      <c r="O95" s="166"/>
      <c r="P95" s="167">
        <f>P96</f>
        <v>0</v>
      </c>
      <c r="Q95" s="166"/>
      <c r="R95" s="167">
        <f>R96</f>
        <v>0</v>
      </c>
      <c r="S95" s="166"/>
      <c r="T95" s="168">
        <f>T96</f>
        <v>0</v>
      </c>
      <c r="AR95" s="161" t="s">
        <v>197</v>
      </c>
      <c r="AT95" s="169" t="s">
        <v>72</v>
      </c>
      <c r="AU95" s="169" t="s">
        <v>80</v>
      </c>
      <c r="AY95" s="161" t="s">
        <v>166</v>
      </c>
      <c r="BK95" s="170">
        <f>BK96</f>
        <v>0</v>
      </c>
    </row>
    <row r="96" s="1" customFormat="1" ht="16.5" customHeight="1">
      <c r="B96" s="173"/>
      <c r="C96" s="174" t="s">
        <v>84</v>
      </c>
      <c r="D96" s="174" t="s">
        <v>169</v>
      </c>
      <c r="E96" s="175" t="s">
        <v>747</v>
      </c>
      <c r="F96" s="176" t="s">
        <v>746</v>
      </c>
      <c r="G96" s="177" t="s">
        <v>356</v>
      </c>
      <c r="H96" s="213"/>
      <c r="I96" s="179"/>
      <c r="J96" s="180">
        <f>ROUND(I96*H96,2)</f>
        <v>0</v>
      </c>
      <c r="K96" s="176" t="s">
        <v>205</v>
      </c>
      <c r="L96" s="35"/>
      <c r="M96" s="217" t="s">
        <v>3</v>
      </c>
      <c r="N96" s="218" t="s">
        <v>45</v>
      </c>
      <c r="O96" s="219"/>
      <c r="P96" s="220">
        <f>O96*H96</f>
        <v>0</v>
      </c>
      <c r="Q96" s="220">
        <v>0</v>
      </c>
      <c r="R96" s="220">
        <f>Q96*H96</f>
        <v>0</v>
      </c>
      <c r="S96" s="220">
        <v>0</v>
      </c>
      <c r="T96" s="221">
        <f>S96*H96</f>
        <v>0</v>
      </c>
      <c r="AR96" s="17" t="s">
        <v>738</v>
      </c>
      <c r="AT96" s="17" t="s">
        <v>169</v>
      </c>
      <c r="AU96" s="17" t="s">
        <v>84</v>
      </c>
      <c r="AY96" s="17" t="s">
        <v>166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84</v>
      </c>
      <c r="BK96" s="185">
        <f>ROUND(I96*H96,2)</f>
        <v>0</v>
      </c>
      <c r="BL96" s="17" t="s">
        <v>738</v>
      </c>
      <c r="BM96" s="17" t="s">
        <v>748</v>
      </c>
    </row>
    <row r="97" s="1" customFormat="1" ht="6.96" customHeight="1">
      <c r="B97" s="50"/>
      <c r="C97" s="51"/>
      <c r="D97" s="51"/>
      <c r="E97" s="51"/>
      <c r="F97" s="51"/>
      <c r="G97" s="51"/>
      <c r="H97" s="51"/>
      <c r="I97" s="135"/>
      <c r="J97" s="51"/>
      <c r="K97" s="51"/>
      <c r="L97" s="35"/>
    </row>
  </sheetData>
  <autoFilter ref="C88:K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6</v>
      </c>
      <c r="AT2" s="17" t="s">
        <v>100</v>
      </c>
    </row>
    <row r="3" ht="6.96" customHeight="1">
      <c r="B3" s="18"/>
      <c r="C3" s="19"/>
      <c r="D3" s="19"/>
      <c r="E3" s="19"/>
      <c r="F3" s="19"/>
      <c r="G3" s="19"/>
      <c r="H3" s="19"/>
      <c r="I3" s="117"/>
      <c r="J3" s="19"/>
      <c r="K3" s="19"/>
      <c r="L3" s="20"/>
      <c r="AT3" s="17" t="s">
        <v>80</v>
      </c>
    </row>
    <row r="4" ht="24.96" customHeight="1">
      <c r="B4" s="20"/>
      <c r="D4" s="21" t="s">
        <v>124</v>
      </c>
      <c r="L4" s="20"/>
      <c r="M4" s="22" t="s">
        <v>11</v>
      </c>
      <c r="AT4" s="17" t="s">
        <v>4</v>
      </c>
    </row>
    <row r="5" ht="6.96" customHeight="1">
      <c r="B5" s="20"/>
      <c r="L5" s="20"/>
    </row>
    <row r="6" ht="12" customHeight="1">
      <c r="B6" s="20"/>
      <c r="D6" s="29" t="s">
        <v>17</v>
      </c>
      <c r="L6" s="20"/>
    </row>
    <row r="7" ht="16.5" customHeight="1">
      <c r="B7" s="20"/>
      <c r="E7" s="118" t="str">
        <f>'Rekapitulace stavby'!K6</f>
        <v>STAVEBNÍ ÚPRAVY OBJEKTU TOVÁRNÍ 44</v>
      </c>
      <c r="F7" s="29"/>
      <c r="G7" s="29"/>
      <c r="H7" s="29"/>
      <c r="L7" s="20"/>
    </row>
    <row r="8">
      <c r="B8" s="20"/>
      <c r="D8" s="29" t="s">
        <v>125</v>
      </c>
      <c r="L8" s="20"/>
    </row>
    <row r="9" ht="16.5" customHeight="1">
      <c r="B9" s="20"/>
      <c r="E9" s="118" t="s">
        <v>749</v>
      </c>
      <c r="L9" s="20"/>
    </row>
    <row r="10" ht="12" customHeight="1">
      <c r="B10" s="20"/>
      <c r="D10" s="29" t="s">
        <v>127</v>
      </c>
      <c r="L10" s="20"/>
    </row>
    <row r="11" s="1" customFormat="1" ht="16.5" customHeight="1">
      <c r="B11" s="35"/>
      <c r="E11" s="29" t="s">
        <v>750</v>
      </c>
      <c r="F11" s="1"/>
      <c r="G11" s="1"/>
      <c r="H11" s="1"/>
      <c r="I11" s="119"/>
      <c r="L11" s="35"/>
    </row>
    <row r="12" s="1" customFormat="1" ht="12" customHeight="1">
      <c r="B12" s="35"/>
      <c r="D12" s="29" t="s">
        <v>751</v>
      </c>
      <c r="I12" s="119"/>
      <c r="L12" s="35"/>
    </row>
    <row r="13" s="1" customFormat="1" ht="36.96" customHeight="1">
      <c r="B13" s="35"/>
      <c r="E13" s="56" t="s">
        <v>752</v>
      </c>
      <c r="F13" s="1"/>
      <c r="G13" s="1"/>
      <c r="H13" s="1"/>
      <c r="I13" s="119"/>
      <c r="L13" s="35"/>
    </row>
    <row r="14" s="1" customFormat="1">
      <c r="B14" s="35"/>
      <c r="I14" s="119"/>
      <c r="L14" s="35"/>
    </row>
    <row r="15" s="1" customFormat="1" ht="12" customHeight="1">
      <c r="B15" s="35"/>
      <c r="D15" s="29" t="s">
        <v>19</v>
      </c>
      <c r="F15" s="17" t="s">
        <v>3</v>
      </c>
      <c r="I15" s="120" t="s">
        <v>20</v>
      </c>
      <c r="J15" s="17" t="s">
        <v>3</v>
      </c>
      <c r="L15" s="35"/>
    </row>
    <row r="16" s="1" customFormat="1" ht="12" customHeight="1">
      <c r="B16" s="35"/>
      <c r="D16" s="29" t="s">
        <v>21</v>
      </c>
      <c r="F16" s="17" t="s">
        <v>22</v>
      </c>
      <c r="I16" s="120" t="s">
        <v>23</v>
      </c>
      <c r="J16" s="58" t="str">
        <f>'Rekapitulace stavby'!AN8</f>
        <v>12. 12. 2018</v>
      </c>
      <c r="L16" s="35"/>
    </row>
    <row r="17" s="1" customFormat="1" ht="10.8" customHeight="1">
      <c r="B17" s="35"/>
      <c r="I17" s="119"/>
      <c r="L17" s="35"/>
    </row>
    <row r="18" s="1" customFormat="1" ht="12" customHeight="1">
      <c r="B18" s="35"/>
      <c r="D18" s="29" t="s">
        <v>25</v>
      </c>
      <c r="I18" s="120" t="s">
        <v>26</v>
      </c>
      <c r="J18" s="17" t="s">
        <v>3</v>
      </c>
      <c r="L18" s="35"/>
    </row>
    <row r="19" s="1" customFormat="1" ht="18" customHeight="1">
      <c r="B19" s="35"/>
      <c r="E19" s="17" t="s">
        <v>27</v>
      </c>
      <c r="I19" s="120" t="s">
        <v>28</v>
      </c>
      <c r="J19" s="17" t="s">
        <v>3</v>
      </c>
      <c r="L19" s="35"/>
    </row>
    <row r="20" s="1" customFormat="1" ht="6.96" customHeight="1">
      <c r="B20" s="35"/>
      <c r="I20" s="119"/>
      <c r="L20" s="35"/>
    </row>
    <row r="21" s="1" customFormat="1" ht="12" customHeight="1">
      <c r="B21" s="35"/>
      <c r="D21" s="29" t="s">
        <v>29</v>
      </c>
      <c r="I21" s="120" t="s">
        <v>26</v>
      </c>
      <c r="J21" s="30" t="str">
        <f>'Rekapitulace stavby'!AN13</f>
        <v>Vyplň údaj</v>
      </c>
      <c r="L21" s="35"/>
    </row>
    <row r="22" s="1" customFormat="1" ht="18" customHeight="1">
      <c r="B22" s="35"/>
      <c r="E22" s="30" t="str">
        <f>'Rekapitulace stavby'!E14</f>
        <v>Vyplň údaj</v>
      </c>
      <c r="F22" s="17"/>
      <c r="G22" s="17"/>
      <c r="H22" s="17"/>
      <c r="I22" s="120" t="s">
        <v>28</v>
      </c>
      <c r="J22" s="30" t="str">
        <f>'Rekapitulace stavby'!AN14</f>
        <v>Vyplň údaj</v>
      </c>
      <c r="L22" s="35"/>
    </row>
    <row r="23" s="1" customFormat="1" ht="6.96" customHeight="1">
      <c r="B23" s="35"/>
      <c r="I23" s="119"/>
      <c r="L23" s="35"/>
    </row>
    <row r="24" s="1" customFormat="1" ht="12" customHeight="1">
      <c r="B24" s="35"/>
      <c r="D24" s="29" t="s">
        <v>31</v>
      </c>
      <c r="I24" s="120" t="s">
        <v>26</v>
      </c>
      <c r="J24" s="17" t="s">
        <v>32</v>
      </c>
      <c r="L24" s="35"/>
    </row>
    <row r="25" s="1" customFormat="1" ht="18" customHeight="1">
      <c r="B25" s="35"/>
      <c r="E25" s="17" t="s">
        <v>33</v>
      </c>
      <c r="I25" s="120" t="s">
        <v>28</v>
      </c>
      <c r="J25" s="17" t="s">
        <v>34</v>
      </c>
      <c r="L25" s="35"/>
    </row>
    <row r="26" s="1" customFormat="1" ht="6.96" customHeight="1">
      <c r="B26" s="35"/>
      <c r="I26" s="119"/>
      <c r="L26" s="35"/>
    </row>
    <row r="27" s="1" customFormat="1" ht="12" customHeight="1">
      <c r="B27" s="35"/>
      <c r="D27" s="29" t="s">
        <v>36</v>
      </c>
      <c r="I27" s="120" t="s">
        <v>26</v>
      </c>
      <c r="J27" s="17" t="s">
        <v>32</v>
      </c>
      <c r="L27" s="35"/>
    </row>
    <row r="28" s="1" customFormat="1" ht="18" customHeight="1">
      <c r="B28" s="35"/>
      <c r="E28" s="17" t="s">
        <v>33</v>
      </c>
      <c r="I28" s="120" t="s">
        <v>28</v>
      </c>
      <c r="J28" s="17" t="s">
        <v>34</v>
      </c>
      <c r="L28" s="35"/>
    </row>
    <row r="29" s="1" customFormat="1" ht="6.96" customHeight="1">
      <c r="B29" s="35"/>
      <c r="I29" s="119"/>
      <c r="L29" s="35"/>
    </row>
    <row r="30" s="1" customFormat="1" ht="12" customHeight="1">
      <c r="B30" s="35"/>
      <c r="D30" s="29" t="s">
        <v>37</v>
      </c>
      <c r="I30" s="119"/>
      <c r="L30" s="35"/>
    </row>
    <row r="31" s="7" customFormat="1" ht="16.5" customHeight="1">
      <c r="B31" s="121"/>
      <c r="E31" s="33" t="s">
        <v>3</v>
      </c>
      <c r="F31" s="33"/>
      <c r="G31" s="33"/>
      <c r="H31" s="33"/>
      <c r="I31" s="122"/>
      <c r="L31" s="121"/>
    </row>
    <row r="32" s="1" customFormat="1" ht="6.96" customHeight="1">
      <c r="B32" s="35"/>
      <c r="I32" s="119"/>
      <c r="L32" s="35"/>
    </row>
    <row r="33" s="1" customFormat="1" ht="6.96" customHeight="1">
      <c r="B33" s="35"/>
      <c r="D33" s="61"/>
      <c r="E33" s="61"/>
      <c r="F33" s="61"/>
      <c r="G33" s="61"/>
      <c r="H33" s="61"/>
      <c r="I33" s="123"/>
      <c r="J33" s="61"/>
      <c r="K33" s="61"/>
      <c r="L33" s="35"/>
    </row>
    <row r="34" s="1" customFormat="1" ht="25.44" customHeight="1">
      <c r="B34" s="35"/>
      <c r="D34" s="124" t="s">
        <v>39</v>
      </c>
      <c r="I34" s="119"/>
      <c r="J34" s="81">
        <f>ROUND(J104, 2)</f>
        <v>0</v>
      </c>
      <c r="L34" s="35"/>
    </row>
    <row r="35" s="1" customFormat="1" ht="6.96" customHeight="1">
      <c r="B35" s="35"/>
      <c r="D35" s="61"/>
      <c r="E35" s="61"/>
      <c r="F35" s="61"/>
      <c r="G35" s="61"/>
      <c r="H35" s="61"/>
      <c r="I35" s="123"/>
      <c r="J35" s="61"/>
      <c r="K35" s="61"/>
      <c r="L35" s="35"/>
    </row>
    <row r="36" s="1" customFormat="1" ht="14.4" customHeight="1">
      <c r="B36" s="35"/>
      <c r="F36" s="39" t="s">
        <v>41</v>
      </c>
      <c r="I36" s="125" t="s">
        <v>40</v>
      </c>
      <c r="J36" s="39" t="s">
        <v>42</v>
      </c>
      <c r="L36" s="35"/>
    </row>
    <row r="37" s="1" customFormat="1" ht="14.4" customHeight="1">
      <c r="B37" s="35"/>
      <c r="D37" s="29" t="s">
        <v>43</v>
      </c>
      <c r="E37" s="29" t="s">
        <v>44</v>
      </c>
      <c r="F37" s="126">
        <f>ROUND((SUM(BE104:BE236)),  2)</f>
        <v>0</v>
      </c>
      <c r="I37" s="127">
        <v>0.20999999999999999</v>
      </c>
      <c r="J37" s="126">
        <f>ROUND(((SUM(BE104:BE236))*I37),  2)</f>
        <v>0</v>
      </c>
      <c r="L37" s="35"/>
    </row>
    <row r="38" s="1" customFormat="1" ht="14.4" customHeight="1">
      <c r="B38" s="35"/>
      <c r="E38" s="29" t="s">
        <v>45</v>
      </c>
      <c r="F38" s="126">
        <f>ROUND((SUM(BF104:BF236)),  2)</f>
        <v>0</v>
      </c>
      <c r="I38" s="127">
        <v>0.14999999999999999</v>
      </c>
      <c r="J38" s="126">
        <f>ROUND(((SUM(BF104:BF236))*I38),  2)</f>
        <v>0</v>
      </c>
      <c r="L38" s="35"/>
    </row>
    <row r="39" hidden="1" s="1" customFormat="1" ht="14.4" customHeight="1">
      <c r="B39" s="35"/>
      <c r="E39" s="29" t="s">
        <v>46</v>
      </c>
      <c r="F39" s="126">
        <f>ROUND((SUM(BG104:BG236)),  2)</f>
        <v>0</v>
      </c>
      <c r="I39" s="127">
        <v>0.20999999999999999</v>
      </c>
      <c r="J39" s="126">
        <f>0</f>
        <v>0</v>
      </c>
      <c r="L39" s="35"/>
    </row>
    <row r="40" hidden="1" s="1" customFormat="1" ht="14.4" customHeight="1">
      <c r="B40" s="35"/>
      <c r="E40" s="29" t="s">
        <v>47</v>
      </c>
      <c r="F40" s="126">
        <f>ROUND((SUM(BH104:BH236)),  2)</f>
        <v>0</v>
      </c>
      <c r="I40" s="127">
        <v>0.14999999999999999</v>
      </c>
      <c r="J40" s="126">
        <f>0</f>
        <v>0</v>
      </c>
      <c r="L40" s="35"/>
    </row>
    <row r="41" hidden="1" s="1" customFormat="1" ht="14.4" customHeight="1">
      <c r="B41" s="35"/>
      <c r="E41" s="29" t="s">
        <v>48</v>
      </c>
      <c r="F41" s="126">
        <f>ROUND((SUM(BI104:BI236)),  2)</f>
        <v>0</v>
      </c>
      <c r="I41" s="127">
        <v>0</v>
      </c>
      <c r="J41" s="126">
        <f>0</f>
        <v>0</v>
      </c>
      <c r="L41" s="35"/>
    </row>
    <row r="42" s="1" customFormat="1" ht="6.96" customHeight="1">
      <c r="B42" s="35"/>
      <c r="I42" s="119"/>
      <c r="L42" s="35"/>
    </row>
    <row r="43" s="1" customFormat="1" ht="25.44" customHeight="1">
      <c r="B43" s="35"/>
      <c r="C43" s="128"/>
      <c r="D43" s="129" t="s">
        <v>49</v>
      </c>
      <c r="E43" s="69"/>
      <c r="F43" s="69"/>
      <c r="G43" s="130" t="s">
        <v>50</v>
      </c>
      <c r="H43" s="131" t="s">
        <v>51</v>
      </c>
      <c r="I43" s="132"/>
      <c r="J43" s="133">
        <f>SUM(J34:J41)</f>
        <v>0</v>
      </c>
      <c r="K43" s="134"/>
      <c r="L43" s="35"/>
    </row>
    <row r="44" s="1" customFormat="1" ht="14.4" customHeight="1">
      <c r="B44" s="50"/>
      <c r="C44" s="51"/>
      <c r="D44" s="51"/>
      <c r="E44" s="51"/>
      <c r="F44" s="51"/>
      <c r="G44" s="51"/>
      <c r="H44" s="51"/>
      <c r="I44" s="135"/>
      <c r="J44" s="51"/>
      <c r="K44" s="51"/>
      <c r="L44" s="35"/>
    </row>
    <row r="48" s="1" customFormat="1" ht="6.96" customHeight="1">
      <c r="B48" s="52"/>
      <c r="C48" s="53"/>
      <c r="D48" s="53"/>
      <c r="E48" s="53"/>
      <c r="F48" s="53"/>
      <c r="G48" s="53"/>
      <c r="H48" s="53"/>
      <c r="I48" s="136"/>
      <c r="J48" s="53"/>
      <c r="K48" s="53"/>
      <c r="L48" s="35"/>
    </row>
    <row r="49" s="1" customFormat="1" ht="24.96" customHeight="1">
      <c r="B49" s="35"/>
      <c r="C49" s="21" t="s">
        <v>129</v>
      </c>
      <c r="I49" s="119"/>
      <c r="L49" s="35"/>
    </row>
    <row r="50" s="1" customFormat="1" ht="6.96" customHeight="1">
      <c r="B50" s="35"/>
      <c r="I50" s="119"/>
      <c r="L50" s="35"/>
    </row>
    <row r="51" s="1" customFormat="1" ht="12" customHeight="1">
      <c r="B51" s="35"/>
      <c r="C51" s="29" t="s">
        <v>17</v>
      </c>
      <c r="I51" s="119"/>
      <c r="L51" s="35"/>
    </row>
    <row r="52" s="1" customFormat="1" ht="16.5" customHeight="1">
      <c r="B52" s="35"/>
      <c r="E52" s="118" t="str">
        <f>E7</f>
        <v>STAVEBNÍ ÚPRAVY OBJEKTU TOVÁRNÍ 44</v>
      </c>
      <c r="F52" s="29"/>
      <c r="G52" s="29"/>
      <c r="H52" s="29"/>
      <c r="I52" s="119"/>
      <c r="L52" s="35"/>
    </row>
    <row r="53" ht="12" customHeight="1">
      <c r="B53" s="20"/>
      <c r="C53" s="29" t="s">
        <v>125</v>
      </c>
      <c r="L53" s="20"/>
    </row>
    <row r="54" ht="16.5" customHeight="1">
      <c r="B54" s="20"/>
      <c r="E54" s="118" t="s">
        <v>749</v>
      </c>
      <c r="L54" s="20"/>
    </row>
    <row r="55" ht="12" customHeight="1">
      <c r="B55" s="20"/>
      <c r="C55" s="29" t="s">
        <v>127</v>
      </c>
      <c r="L55" s="20"/>
    </row>
    <row r="56" s="1" customFormat="1" ht="16.5" customHeight="1">
      <c r="B56" s="35"/>
      <c r="E56" s="29" t="s">
        <v>750</v>
      </c>
      <c r="F56" s="1"/>
      <c r="G56" s="1"/>
      <c r="H56" s="1"/>
      <c r="I56" s="119"/>
      <c r="L56" s="35"/>
    </row>
    <row r="57" s="1" customFormat="1" ht="12" customHeight="1">
      <c r="B57" s="35"/>
      <c r="C57" s="29" t="s">
        <v>751</v>
      </c>
      <c r="I57" s="119"/>
      <c r="L57" s="35"/>
    </row>
    <row r="58" s="1" customFormat="1" ht="16.5" customHeight="1">
      <c r="B58" s="35"/>
      <c r="E58" s="56" t="str">
        <f>E13</f>
        <v>18076A - Balkony 1.57, 2.57, 3.57 - 4,7 m2</v>
      </c>
      <c r="F58" s="1"/>
      <c r="G58" s="1"/>
      <c r="H58" s="1"/>
      <c r="I58" s="119"/>
      <c r="L58" s="35"/>
    </row>
    <row r="59" s="1" customFormat="1" ht="6.96" customHeight="1">
      <c r="B59" s="35"/>
      <c r="I59" s="119"/>
      <c r="L59" s="35"/>
    </row>
    <row r="60" s="1" customFormat="1" ht="12" customHeight="1">
      <c r="B60" s="35"/>
      <c r="C60" s="29" t="s">
        <v>21</v>
      </c>
      <c r="F60" s="17" t="str">
        <f>F16</f>
        <v>Kolín, Tovární 44</v>
      </c>
      <c r="I60" s="120" t="s">
        <v>23</v>
      </c>
      <c r="J60" s="58" t="str">
        <f>IF(J16="","",J16)</f>
        <v>12. 12. 2018</v>
      </c>
      <c r="L60" s="35"/>
    </row>
    <row r="61" s="1" customFormat="1" ht="6.96" customHeight="1">
      <c r="B61" s="35"/>
      <c r="I61" s="119"/>
      <c r="L61" s="35"/>
    </row>
    <row r="62" s="1" customFormat="1" ht="24.9" customHeight="1">
      <c r="B62" s="35"/>
      <c r="C62" s="29" t="s">
        <v>25</v>
      </c>
      <c r="F62" s="17" t="str">
        <f>E19</f>
        <v>Město Kolín, Karlovo náměstí 78, Kolín I</v>
      </c>
      <c r="I62" s="120" t="s">
        <v>31</v>
      </c>
      <c r="J62" s="33" t="str">
        <f>E25</f>
        <v>AZ PROJECT s.r.o., Plynárenská 830, Kolín IV</v>
      </c>
      <c r="L62" s="35"/>
    </row>
    <row r="63" s="1" customFormat="1" ht="24.9" customHeight="1">
      <c r="B63" s="35"/>
      <c r="C63" s="29" t="s">
        <v>29</v>
      </c>
      <c r="F63" s="17" t="str">
        <f>IF(E22="","",E22)</f>
        <v>Vyplň údaj</v>
      </c>
      <c r="I63" s="120" t="s">
        <v>36</v>
      </c>
      <c r="J63" s="33" t="str">
        <f>E28</f>
        <v>AZ PROJECT s.r.o., Plynárenská 830, Kolín IV</v>
      </c>
      <c r="L63" s="35"/>
    </row>
    <row r="64" s="1" customFormat="1" ht="10.32" customHeight="1">
      <c r="B64" s="35"/>
      <c r="I64" s="119"/>
      <c r="L64" s="35"/>
    </row>
    <row r="65" s="1" customFormat="1" ht="29.28" customHeight="1">
      <c r="B65" s="35"/>
      <c r="C65" s="137" t="s">
        <v>130</v>
      </c>
      <c r="D65" s="128"/>
      <c r="E65" s="128"/>
      <c r="F65" s="128"/>
      <c r="G65" s="128"/>
      <c r="H65" s="128"/>
      <c r="I65" s="138"/>
      <c r="J65" s="139" t="s">
        <v>131</v>
      </c>
      <c r="K65" s="128"/>
      <c r="L65" s="35"/>
    </row>
    <row r="66" s="1" customFormat="1" ht="10.32" customHeight="1">
      <c r="B66" s="35"/>
      <c r="I66" s="119"/>
      <c r="L66" s="35"/>
    </row>
    <row r="67" s="1" customFormat="1" ht="22.8" customHeight="1">
      <c r="B67" s="35"/>
      <c r="C67" s="140" t="s">
        <v>71</v>
      </c>
      <c r="I67" s="119"/>
      <c r="J67" s="81">
        <f>J104</f>
        <v>0</v>
      </c>
      <c r="L67" s="35"/>
      <c r="AU67" s="17" t="s">
        <v>132</v>
      </c>
    </row>
    <row r="68" s="8" customFormat="1" ht="24.96" customHeight="1">
      <c r="B68" s="141"/>
      <c r="D68" s="142" t="s">
        <v>133</v>
      </c>
      <c r="E68" s="143"/>
      <c r="F68" s="143"/>
      <c r="G68" s="143"/>
      <c r="H68" s="143"/>
      <c r="I68" s="144"/>
      <c r="J68" s="145">
        <f>J105</f>
        <v>0</v>
      </c>
      <c r="L68" s="141"/>
    </row>
    <row r="69" s="9" customFormat="1" ht="19.92" customHeight="1">
      <c r="B69" s="146"/>
      <c r="D69" s="147" t="s">
        <v>753</v>
      </c>
      <c r="E69" s="148"/>
      <c r="F69" s="148"/>
      <c r="G69" s="148"/>
      <c r="H69" s="148"/>
      <c r="I69" s="149"/>
      <c r="J69" s="150">
        <f>J106</f>
        <v>0</v>
      </c>
      <c r="L69" s="146"/>
    </row>
    <row r="70" s="9" customFormat="1" ht="19.92" customHeight="1">
      <c r="B70" s="146"/>
      <c r="D70" s="147" t="s">
        <v>134</v>
      </c>
      <c r="E70" s="148"/>
      <c r="F70" s="148"/>
      <c r="G70" s="148"/>
      <c r="H70" s="148"/>
      <c r="I70" s="149"/>
      <c r="J70" s="150">
        <f>J109</f>
        <v>0</v>
      </c>
      <c r="L70" s="146"/>
    </row>
    <row r="71" s="9" customFormat="1" ht="19.92" customHeight="1">
      <c r="B71" s="146"/>
      <c r="D71" s="147" t="s">
        <v>135</v>
      </c>
      <c r="E71" s="148"/>
      <c r="F71" s="148"/>
      <c r="G71" s="148"/>
      <c r="H71" s="148"/>
      <c r="I71" s="149"/>
      <c r="J71" s="150">
        <f>J154</f>
        <v>0</v>
      </c>
      <c r="L71" s="146"/>
    </row>
    <row r="72" s="9" customFormat="1" ht="19.92" customHeight="1">
      <c r="B72" s="146"/>
      <c r="D72" s="147" t="s">
        <v>136</v>
      </c>
      <c r="E72" s="148"/>
      <c r="F72" s="148"/>
      <c r="G72" s="148"/>
      <c r="H72" s="148"/>
      <c r="I72" s="149"/>
      <c r="J72" s="150">
        <f>J172</f>
        <v>0</v>
      </c>
      <c r="L72" s="146"/>
    </row>
    <row r="73" s="9" customFormat="1" ht="19.92" customHeight="1">
      <c r="B73" s="146"/>
      <c r="D73" s="147" t="s">
        <v>137</v>
      </c>
      <c r="E73" s="148"/>
      <c r="F73" s="148"/>
      <c r="G73" s="148"/>
      <c r="H73" s="148"/>
      <c r="I73" s="149"/>
      <c r="J73" s="150">
        <f>J182</f>
        <v>0</v>
      </c>
      <c r="L73" s="146"/>
    </row>
    <row r="74" s="8" customFormat="1" ht="24.96" customHeight="1">
      <c r="B74" s="141"/>
      <c r="D74" s="142" t="s">
        <v>138</v>
      </c>
      <c r="E74" s="143"/>
      <c r="F74" s="143"/>
      <c r="G74" s="143"/>
      <c r="H74" s="143"/>
      <c r="I74" s="144"/>
      <c r="J74" s="145">
        <f>J184</f>
        <v>0</v>
      </c>
      <c r="L74" s="141"/>
    </row>
    <row r="75" s="9" customFormat="1" ht="19.92" customHeight="1">
      <c r="B75" s="146"/>
      <c r="D75" s="147" t="s">
        <v>139</v>
      </c>
      <c r="E75" s="148"/>
      <c r="F75" s="148"/>
      <c r="G75" s="148"/>
      <c r="H75" s="148"/>
      <c r="I75" s="149"/>
      <c r="J75" s="150">
        <f>J185</f>
        <v>0</v>
      </c>
      <c r="L75" s="146"/>
    </row>
    <row r="76" s="9" customFormat="1" ht="19.92" customHeight="1">
      <c r="B76" s="146"/>
      <c r="D76" s="147" t="s">
        <v>140</v>
      </c>
      <c r="E76" s="148"/>
      <c r="F76" s="148"/>
      <c r="G76" s="148"/>
      <c r="H76" s="148"/>
      <c r="I76" s="149"/>
      <c r="J76" s="150">
        <f>J199</f>
        <v>0</v>
      </c>
      <c r="L76" s="146"/>
    </row>
    <row r="77" s="9" customFormat="1" ht="19.92" customHeight="1">
      <c r="B77" s="146"/>
      <c r="D77" s="147" t="s">
        <v>142</v>
      </c>
      <c r="E77" s="148"/>
      <c r="F77" s="148"/>
      <c r="G77" s="148"/>
      <c r="H77" s="148"/>
      <c r="I77" s="149"/>
      <c r="J77" s="150">
        <f>J205</f>
        <v>0</v>
      </c>
      <c r="L77" s="146"/>
    </row>
    <row r="78" s="9" customFormat="1" ht="19.92" customHeight="1">
      <c r="B78" s="146"/>
      <c r="D78" s="147" t="s">
        <v>146</v>
      </c>
      <c r="E78" s="148"/>
      <c r="F78" s="148"/>
      <c r="G78" s="148"/>
      <c r="H78" s="148"/>
      <c r="I78" s="149"/>
      <c r="J78" s="150">
        <f>J214</f>
        <v>0</v>
      </c>
      <c r="L78" s="146"/>
    </row>
    <row r="79" s="9" customFormat="1" ht="19.92" customHeight="1">
      <c r="B79" s="146"/>
      <c r="D79" s="147" t="s">
        <v>147</v>
      </c>
      <c r="E79" s="148"/>
      <c r="F79" s="148"/>
      <c r="G79" s="148"/>
      <c r="H79" s="148"/>
      <c r="I79" s="149"/>
      <c r="J79" s="150">
        <f>J226</f>
        <v>0</v>
      </c>
      <c r="L79" s="146"/>
    </row>
    <row r="80" s="9" customFormat="1" ht="19.92" customHeight="1">
      <c r="B80" s="146"/>
      <c r="D80" s="147" t="s">
        <v>150</v>
      </c>
      <c r="E80" s="148"/>
      <c r="F80" s="148"/>
      <c r="G80" s="148"/>
      <c r="H80" s="148"/>
      <c r="I80" s="149"/>
      <c r="J80" s="150">
        <f>J233</f>
        <v>0</v>
      </c>
      <c r="L80" s="146"/>
    </row>
    <row r="81" s="1" customFormat="1" ht="21.84" customHeight="1">
      <c r="B81" s="35"/>
      <c r="I81" s="119"/>
      <c r="L81" s="35"/>
    </row>
    <row r="82" s="1" customFormat="1" ht="6.96" customHeight="1">
      <c r="B82" s="50"/>
      <c r="C82" s="51"/>
      <c r="D82" s="51"/>
      <c r="E82" s="51"/>
      <c r="F82" s="51"/>
      <c r="G82" s="51"/>
      <c r="H82" s="51"/>
      <c r="I82" s="135"/>
      <c r="J82" s="51"/>
      <c r="K82" s="51"/>
      <c r="L82" s="35"/>
    </row>
    <row r="86" s="1" customFormat="1" ht="6.96" customHeight="1">
      <c r="B86" s="52"/>
      <c r="C86" s="53"/>
      <c r="D86" s="53"/>
      <c r="E86" s="53"/>
      <c r="F86" s="53"/>
      <c r="G86" s="53"/>
      <c r="H86" s="53"/>
      <c r="I86" s="136"/>
      <c r="J86" s="53"/>
      <c r="K86" s="53"/>
      <c r="L86" s="35"/>
    </row>
    <row r="87" s="1" customFormat="1" ht="24.96" customHeight="1">
      <c r="B87" s="35"/>
      <c r="C87" s="21" t="s">
        <v>151</v>
      </c>
      <c r="I87" s="119"/>
      <c r="L87" s="35"/>
    </row>
    <row r="88" s="1" customFormat="1" ht="6.96" customHeight="1">
      <c r="B88" s="35"/>
      <c r="I88" s="119"/>
      <c r="L88" s="35"/>
    </row>
    <row r="89" s="1" customFormat="1" ht="12" customHeight="1">
      <c r="B89" s="35"/>
      <c r="C89" s="29" t="s">
        <v>17</v>
      </c>
      <c r="I89" s="119"/>
      <c r="L89" s="35"/>
    </row>
    <row r="90" s="1" customFormat="1" ht="16.5" customHeight="1">
      <c r="B90" s="35"/>
      <c r="E90" s="118" t="str">
        <f>E7</f>
        <v>STAVEBNÍ ÚPRAVY OBJEKTU TOVÁRNÍ 44</v>
      </c>
      <c r="F90" s="29"/>
      <c r="G90" s="29"/>
      <c r="H90" s="29"/>
      <c r="I90" s="119"/>
      <c r="L90" s="35"/>
    </row>
    <row r="91" ht="12" customHeight="1">
      <c r="B91" s="20"/>
      <c r="C91" s="29" t="s">
        <v>125</v>
      </c>
      <c r="L91" s="20"/>
    </row>
    <row r="92" ht="16.5" customHeight="1">
      <c r="B92" s="20"/>
      <c r="E92" s="118" t="s">
        <v>749</v>
      </c>
      <c r="L92" s="20"/>
    </row>
    <row r="93" ht="12" customHeight="1">
      <c r="B93" s="20"/>
      <c r="C93" s="29" t="s">
        <v>127</v>
      </c>
      <c r="L93" s="20"/>
    </row>
    <row r="94" s="1" customFormat="1" ht="16.5" customHeight="1">
      <c r="B94" s="35"/>
      <c r="E94" s="29" t="s">
        <v>750</v>
      </c>
      <c r="F94" s="1"/>
      <c r="G94" s="1"/>
      <c r="H94" s="1"/>
      <c r="I94" s="119"/>
      <c r="L94" s="35"/>
    </row>
    <row r="95" s="1" customFormat="1" ht="12" customHeight="1">
      <c r="B95" s="35"/>
      <c r="C95" s="29" t="s">
        <v>751</v>
      </c>
      <c r="I95" s="119"/>
      <c r="L95" s="35"/>
    </row>
    <row r="96" s="1" customFormat="1" ht="16.5" customHeight="1">
      <c r="B96" s="35"/>
      <c r="E96" s="56" t="str">
        <f>E13</f>
        <v>18076A - Balkony 1.57, 2.57, 3.57 - 4,7 m2</v>
      </c>
      <c r="F96" s="1"/>
      <c r="G96" s="1"/>
      <c r="H96" s="1"/>
      <c r="I96" s="119"/>
      <c r="L96" s="35"/>
    </row>
    <row r="97" s="1" customFormat="1" ht="6.96" customHeight="1">
      <c r="B97" s="35"/>
      <c r="I97" s="119"/>
      <c r="L97" s="35"/>
    </row>
    <row r="98" s="1" customFormat="1" ht="12" customHeight="1">
      <c r="B98" s="35"/>
      <c r="C98" s="29" t="s">
        <v>21</v>
      </c>
      <c r="F98" s="17" t="str">
        <f>F16</f>
        <v>Kolín, Tovární 44</v>
      </c>
      <c r="I98" s="120" t="s">
        <v>23</v>
      </c>
      <c r="J98" s="58" t="str">
        <f>IF(J16="","",J16)</f>
        <v>12. 12. 2018</v>
      </c>
      <c r="L98" s="35"/>
    </row>
    <row r="99" s="1" customFormat="1" ht="6.96" customHeight="1">
      <c r="B99" s="35"/>
      <c r="I99" s="119"/>
      <c r="L99" s="35"/>
    </row>
    <row r="100" s="1" customFormat="1" ht="24.9" customHeight="1">
      <c r="B100" s="35"/>
      <c r="C100" s="29" t="s">
        <v>25</v>
      </c>
      <c r="F100" s="17" t="str">
        <f>E19</f>
        <v>Město Kolín, Karlovo náměstí 78, Kolín I</v>
      </c>
      <c r="I100" s="120" t="s">
        <v>31</v>
      </c>
      <c r="J100" s="33" t="str">
        <f>E25</f>
        <v>AZ PROJECT s.r.o., Plynárenská 830, Kolín IV</v>
      </c>
      <c r="L100" s="35"/>
    </row>
    <row r="101" s="1" customFormat="1" ht="24.9" customHeight="1">
      <c r="B101" s="35"/>
      <c r="C101" s="29" t="s">
        <v>29</v>
      </c>
      <c r="F101" s="17" t="str">
        <f>IF(E22="","",E22)</f>
        <v>Vyplň údaj</v>
      </c>
      <c r="I101" s="120" t="s">
        <v>36</v>
      </c>
      <c r="J101" s="33" t="str">
        <f>E28</f>
        <v>AZ PROJECT s.r.o., Plynárenská 830, Kolín IV</v>
      </c>
      <c r="L101" s="35"/>
    </row>
    <row r="102" s="1" customFormat="1" ht="10.32" customHeight="1">
      <c r="B102" s="35"/>
      <c r="I102" s="119"/>
      <c r="L102" s="35"/>
    </row>
    <row r="103" s="10" customFormat="1" ht="29.28" customHeight="1">
      <c r="B103" s="151"/>
      <c r="C103" s="152" t="s">
        <v>152</v>
      </c>
      <c r="D103" s="153" t="s">
        <v>58</v>
      </c>
      <c r="E103" s="153" t="s">
        <v>54</v>
      </c>
      <c r="F103" s="153" t="s">
        <v>55</v>
      </c>
      <c r="G103" s="153" t="s">
        <v>153</v>
      </c>
      <c r="H103" s="153" t="s">
        <v>154</v>
      </c>
      <c r="I103" s="154" t="s">
        <v>155</v>
      </c>
      <c r="J103" s="153" t="s">
        <v>131</v>
      </c>
      <c r="K103" s="155" t="s">
        <v>156</v>
      </c>
      <c r="L103" s="151"/>
      <c r="M103" s="73" t="s">
        <v>3</v>
      </c>
      <c r="N103" s="74" t="s">
        <v>43</v>
      </c>
      <c r="O103" s="74" t="s">
        <v>157</v>
      </c>
      <c r="P103" s="74" t="s">
        <v>158</v>
      </c>
      <c r="Q103" s="74" t="s">
        <v>159</v>
      </c>
      <c r="R103" s="74" t="s">
        <v>160</v>
      </c>
      <c r="S103" s="74" t="s">
        <v>161</v>
      </c>
      <c r="T103" s="75" t="s">
        <v>162</v>
      </c>
    </row>
    <row r="104" s="1" customFormat="1" ht="22.8" customHeight="1">
      <c r="B104" s="35"/>
      <c r="C104" s="78" t="s">
        <v>163</v>
      </c>
      <c r="I104" s="119"/>
      <c r="J104" s="156">
        <f>BK104</f>
        <v>0</v>
      </c>
      <c r="L104" s="35"/>
      <c r="M104" s="76"/>
      <c r="N104" s="61"/>
      <c r="O104" s="61"/>
      <c r="P104" s="157">
        <f>P105+P184</f>
        <v>0</v>
      </c>
      <c r="Q104" s="61"/>
      <c r="R104" s="157">
        <f>R105+R184</f>
        <v>2.7097506600000001</v>
      </c>
      <c r="S104" s="61"/>
      <c r="T104" s="158">
        <f>T105+T184</f>
        <v>2.3114215000000002</v>
      </c>
      <c r="AT104" s="17" t="s">
        <v>72</v>
      </c>
      <c r="AU104" s="17" t="s">
        <v>132</v>
      </c>
      <c r="BK104" s="159">
        <f>BK105+BK184</f>
        <v>0</v>
      </c>
    </row>
    <row r="105" s="11" customFormat="1" ht="25.92" customHeight="1">
      <c r="B105" s="160"/>
      <c r="D105" s="161" t="s">
        <v>72</v>
      </c>
      <c r="E105" s="162" t="s">
        <v>164</v>
      </c>
      <c r="F105" s="162" t="s">
        <v>165</v>
      </c>
      <c r="I105" s="163"/>
      <c r="J105" s="164">
        <f>BK105</f>
        <v>0</v>
      </c>
      <c r="L105" s="160"/>
      <c r="M105" s="165"/>
      <c r="N105" s="166"/>
      <c r="O105" s="166"/>
      <c r="P105" s="167">
        <f>P106+P109+P154+P172+P182</f>
        <v>0</v>
      </c>
      <c r="Q105" s="166"/>
      <c r="R105" s="167">
        <f>R106+R109+R154+R172+R182</f>
        <v>2.3510451400000001</v>
      </c>
      <c r="S105" s="166"/>
      <c r="T105" s="168">
        <f>T106+T109+T154+T172+T182</f>
        <v>2.2987070000000003</v>
      </c>
      <c r="AR105" s="161" t="s">
        <v>80</v>
      </c>
      <c r="AT105" s="169" t="s">
        <v>72</v>
      </c>
      <c r="AU105" s="169" t="s">
        <v>73</v>
      </c>
      <c r="AY105" s="161" t="s">
        <v>166</v>
      </c>
      <c r="BK105" s="170">
        <f>BK106+BK109+BK154+BK172+BK182</f>
        <v>0</v>
      </c>
    </row>
    <row r="106" s="11" customFormat="1" ht="22.8" customHeight="1">
      <c r="B106" s="160"/>
      <c r="D106" s="161" t="s">
        <v>72</v>
      </c>
      <c r="E106" s="171" t="s">
        <v>80</v>
      </c>
      <c r="F106" s="171" t="s">
        <v>754</v>
      </c>
      <c r="I106" s="163"/>
      <c r="J106" s="172">
        <f>BK106</f>
        <v>0</v>
      </c>
      <c r="L106" s="160"/>
      <c r="M106" s="165"/>
      <c r="N106" s="166"/>
      <c r="O106" s="166"/>
      <c r="P106" s="167">
        <f>SUM(P107:P108)</f>
        <v>0</v>
      </c>
      <c r="Q106" s="166"/>
      <c r="R106" s="167">
        <f>SUM(R107:R108)</f>
        <v>0</v>
      </c>
      <c r="S106" s="166"/>
      <c r="T106" s="168">
        <f>SUM(T107:T108)</f>
        <v>0.154275</v>
      </c>
      <c r="AR106" s="161" t="s">
        <v>80</v>
      </c>
      <c r="AT106" s="169" t="s">
        <v>72</v>
      </c>
      <c r="AU106" s="169" t="s">
        <v>80</v>
      </c>
      <c r="AY106" s="161" t="s">
        <v>166</v>
      </c>
      <c r="BK106" s="170">
        <f>SUM(BK107:BK108)</f>
        <v>0</v>
      </c>
    </row>
    <row r="107" s="1" customFormat="1" ht="33.75" customHeight="1">
      <c r="B107" s="173"/>
      <c r="C107" s="174" t="s">
        <v>80</v>
      </c>
      <c r="D107" s="174" t="s">
        <v>169</v>
      </c>
      <c r="E107" s="175" t="s">
        <v>755</v>
      </c>
      <c r="F107" s="176" t="s">
        <v>756</v>
      </c>
      <c r="G107" s="177" t="s">
        <v>172</v>
      </c>
      <c r="H107" s="178">
        <v>0.60499999999999998</v>
      </c>
      <c r="I107" s="179"/>
      <c r="J107" s="180">
        <f>ROUND(I107*H107,2)</f>
        <v>0</v>
      </c>
      <c r="K107" s="176" t="s">
        <v>173</v>
      </c>
      <c r="L107" s="35"/>
      <c r="M107" s="181" t="s">
        <v>3</v>
      </c>
      <c r="N107" s="182" t="s">
        <v>45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0.255</v>
      </c>
      <c r="T107" s="184">
        <f>S107*H107</f>
        <v>0.154275</v>
      </c>
      <c r="AR107" s="17" t="s">
        <v>174</v>
      </c>
      <c r="AT107" s="17" t="s">
        <v>169</v>
      </c>
      <c r="AU107" s="17" t="s">
        <v>84</v>
      </c>
      <c r="AY107" s="17" t="s">
        <v>166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84</v>
      </c>
      <c r="BK107" s="185">
        <f>ROUND(I107*H107,2)</f>
        <v>0</v>
      </c>
      <c r="BL107" s="17" t="s">
        <v>174</v>
      </c>
      <c r="BM107" s="17" t="s">
        <v>757</v>
      </c>
    </row>
    <row r="108" s="12" customFormat="1">
      <c r="B108" s="186"/>
      <c r="D108" s="187" t="s">
        <v>176</v>
      </c>
      <c r="E108" s="188" t="s">
        <v>3</v>
      </c>
      <c r="F108" s="189" t="s">
        <v>758</v>
      </c>
      <c r="H108" s="190">
        <v>0.60499999999999998</v>
      </c>
      <c r="I108" s="191"/>
      <c r="L108" s="186"/>
      <c r="M108" s="192"/>
      <c r="N108" s="193"/>
      <c r="O108" s="193"/>
      <c r="P108" s="193"/>
      <c r="Q108" s="193"/>
      <c r="R108" s="193"/>
      <c r="S108" s="193"/>
      <c r="T108" s="194"/>
      <c r="AT108" s="188" t="s">
        <v>176</v>
      </c>
      <c r="AU108" s="188" t="s">
        <v>84</v>
      </c>
      <c r="AV108" s="12" t="s">
        <v>84</v>
      </c>
      <c r="AW108" s="12" t="s">
        <v>35</v>
      </c>
      <c r="AX108" s="12" t="s">
        <v>80</v>
      </c>
      <c r="AY108" s="188" t="s">
        <v>166</v>
      </c>
    </row>
    <row r="109" s="11" customFormat="1" ht="22.8" customHeight="1">
      <c r="B109" s="160"/>
      <c r="D109" s="161" t="s">
        <v>72</v>
      </c>
      <c r="E109" s="171" t="s">
        <v>167</v>
      </c>
      <c r="F109" s="171" t="s">
        <v>168</v>
      </c>
      <c r="I109" s="163"/>
      <c r="J109" s="172">
        <f>BK109</f>
        <v>0</v>
      </c>
      <c r="L109" s="160"/>
      <c r="M109" s="165"/>
      <c r="N109" s="166"/>
      <c r="O109" s="166"/>
      <c r="P109" s="167">
        <f>SUM(P110:P153)</f>
        <v>0</v>
      </c>
      <c r="Q109" s="166"/>
      <c r="R109" s="167">
        <f>SUM(R110:R153)</f>
        <v>2.0770821399999999</v>
      </c>
      <c r="S109" s="166"/>
      <c r="T109" s="168">
        <f>SUM(T110:T153)</f>
        <v>0</v>
      </c>
      <c r="AR109" s="161" t="s">
        <v>80</v>
      </c>
      <c r="AT109" s="169" t="s">
        <v>72</v>
      </c>
      <c r="AU109" s="169" t="s">
        <v>80</v>
      </c>
      <c r="AY109" s="161" t="s">
        <v>166</v>
      </c>
      <c r="BK109" s="170">
        <f>SUM(BK110:BK153)</f>
        <v>0</v>
      </c>
    </row>
    <row r="110" s="1" customFormat="1" ht="16.5" customHeight="1">
      <c r="B110" s="173"/>
      <c r="C110" s="174" t="s">
        <v>84</v>
      </c>
      <c r="D110" s="174" t="s">
        <v>169</v>
      </c>
      <c r="E110" s="175" t="s">
        <v>759</v>
      </c>
      <c r="F110" s="176" t="s">
        <v>760</v>
      </c>
      <c r="G110" s="177" t="s">
        <v>172</v>
      </c>
      <c r="H110" s="178">
        <v>58.140999999999998</v>
      </c>
      <c r="I110" s="179"/>
      <c r="J110" s="180">
        <f>ROUND(I110*H110,2)</f>
        <v>0</v>
      </c>
      <c r="K110" s="176" t="s">
        <v>3</v>
      </c>
      <c r="L110" s="35"/>
      <c r="M110" s="181" t="s">
        <v>3</v>
      </c>
      <c r="N110" s="182" t="s">
        <v>45</v>
      </c>
      <c r="O110" s="65"/>
      <c r="P110" s="183">
        <f>O110*H110</f>
        <v>0</v>
      </c>
      <c r="Q110" s="183">
        <v>0.01575</v>
      </c>
      <c r="R110" s="183">
        <f>Q110*H110</f>
        <v>0.91572074999999997</v>
      </c>
      <c r="S110" s="183">
        <v>0</v>
      </c>
      <c r="T110" s="184">
        <f>S110*H110</f>
        <v>0</v>
      </c>
      <c r="AR110" s="17" t="s">
        <v>174</v>
      </c>
      <c r="AT110" s="17" t="s">
        <v>169</v>
      </c>
      <c r="AU110" s="17" t="s">
        <v>84</v>
      </c>
      <c r="AY110" s="17" t="s">
        <v>166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84</v>
      </c>
      <c r="BK110" s="185">
        <f>ROUND(I110*H110,2)</f>
        <v>0</v>
      </c>
      <c r="BL110" s="17" t="s">
        <v>174</v>
      </c>
      <c r="BM110" s="17" t="s">
        <v>761</v>
      </c>
    </row>
    <row r="111" s="12" customFormat="1">
      <c r="B111" s="186"/>
      <c r="D111" s="187" t="s">
        <v>176</v>
      </c>
      <c r="E111" s="188" t="s">
        <v>3</v>
      </c>
      <c r="F111" s="189" t="s">
        <v>762</v>
      </c>
      <c r="H111" s="190">
        <v>58.140999999999998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88" t="s">
        <v>176</v>
      </c>
      <c r="AU111" s="188" t="s">
        <v>84</v>
      </c>
      <c r="AV111" s="12" t="s">
        <v>84</v>
      </c>
      <c r="AW111" s="12" t="s">
        <v>35</v>
      </c>
      <c r="AX111" s="12" t="s">
        <v>80</v>
      </c>
      <c r="AY111" s="188" t="s">
        <v>166</v>
      </c>
    </row>
    <row r="112" s="1" customFormat="1" ht="16.5" customHeight="1">
      <c r="B112" s="173"/>
      <c r="C112" s="174" t="s">
        <v>99</v>
      </c>
      <c r="D112" s="174" t="s">
        <v>169</v>
      </c>
      <c r="E112" s="175" t="s">
        <v>763</v>
      </c>
      <c r="F112" s="176" t="s">
        <v>764</v>
      </c>
      <c r="G112" s="177" t="s">
        <v>765</v>
      </c>
      <c r="H112" s="178">
        <v>3</v>
      </c>
      <c r="I112" s="179"/>
      <c r="J112" s="180">
        <f>ROUND(I112*H112,2)</f>
        <v>0</v>
      </c>
      <c r="K112" s="176" t="s">
        <v>3</v>
      </c>
      <c r="L112" s="35"/>
      <c r="M112" s="181" t="s">
        <v>3</v>
      </c>
      <c r="N112" s="182" t="s">
        <v>45</v>
      </c>
      <c r="O112" s="65"/>
      <c r="P112" s="183">
        <f>O112*H112</f>
        <v>0</v>
      </c>
      <c r="Q112" s="183">
        <v>0.01575</v>
      </c>
      <c r="R112" s="183">
        <f>Q112*H112</f>
        <v>0.04725</v>
      </c>
      <c r="S112" s="183">
        <v>0</v>
      </c>
      <c r="T112" s="184">
        <f>S112*H112</f>
        <v>0</v>
      </c>
      <c r="AR112" s="17" t="s">
        <v>174</v>
      </c>
      <c r="AT112" s="17" t="s">
        <v>169</v>
      </c>
      <c r="AU112" s="17" t="s">
        <v>84</v>
      </c>
      <c r="AY112" s="17" t="s">
        <v>166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84</v>
      </c>
      <c r="BK112" s="185">
        <f>ROUND(I112*H112,2)</f>
        <v>0</v>
      </c>
      <c r="BL112" s="17" t="s">
        <v>174</v>
      </c>
      <c r="BM112" s="17" t="s">
        <v>766</v>
      </c>
    </row>
    <row r="113" s="1" customFormat="1" ht="16.5" customHeight="1">
      <c r="B113" s="173"/>
      <c r="C113" s="174" t="s">
        <v>174</v>
      </c>
      <c r="D113" s="174" t="s">
        <v>169</v>
      </c>
      <c r="E113" s="175" t="s">
        <v>767</v>
      </c>
      <c r="F113" s="176" t="s">
        <v>768</v>
      </c>
      <c r="G113" s="177" t="s">
        <v>765</v>
      </c>
      <c r="H113" s="178">
        <v>3</v>
      </c>
      <c r="I113" s="179"/>
      <c r="J113" s="180">
        <f>ROUND(I113*H113,2)</f>
        <v>0</v>
      </c>
      <c r="K113" s="176" t="s">
        <v>3</v>
      </c>
      <c r="L113" s="35"/>
      <c r="M113" s="181" t="s">
        <v>3</v>
      </c>
      <c r="N113" s="182" t="s">
        <v>45</v>
      </c>
      <c r="O113" s="65"/>
      <c r="P113" s="183">
        <f>O113*H113</f>
        <v>0</v>
      </c>
      <c r="Q113" s="183">
        <v>0.01575</v>
      </c>
      <c r="R113" s="183">
        <f>Q113*H113</f>
        <v>0.04725</v>
      </c>
      <c r="S113" s="183">
        <v>0</v>
      </c>
      <c r="T113" s="184">
        <f>S113*H113</f>
        <v>0</v>
      </c>
      <c r="AR113" s="17" t="s">
        <v>174</v>
      </c>
      <c r="AT113" s="17" t="s">
        <v>169</v>
      </c>
      <c r="AU113" s="17" t="s">
        <v>84</v>
      </c>
      <c r="AY113" s="17" t="s">
        <v>166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84</v>
      </c>
      <c r="BK113" s="185">
        <f>ROUND(I113*H113,2)</f>
        <v>0</v>
      </c>
      <c r="BL113" s="17" t="s">
        <v>174</v>
      </c>
      <c r="BM113" s="17" t="s">
        <v>769</v>
      </c>
    </row>
    <row r="114" s="1" customFormat="1" ht="22.5" customHeight="1">
      <c r="B114" s="173"/>
      <c r="C114" s="174" t="s">
        <v>197</v>
      </c>
      <c r="D114" s="174" t="s">
        <v>169</v>
      </c>
      <c r="E114" s="175" t="s">
        <v>770</v>
      </c>
      <c r="F114" s="176" t="s">
        <v>771</v>
      </c>
      <c r="G114" s="177" t="s">
        <v>172</v>
      </c>
      <c r="H114" s="178">
        <v>12.247999999999999</v>
      </c>
      <c r="I114" s="179"/>
      <c r="J114" s="180">
        <f>ROUND(I114*H114,2)</f>
        <v>0</v>
      </c>
      <c r="K114" s="176" t="s">
        <v>173</v>
      </c>
      <c r="L114" s="35"/>
      <c r="M114" s="181" t="s">
        <v>3</v>
      </c>
      <c r="N114" s="182" t="s">
        <v>45</v>
      </c>
      <c r="O114" s="65"/>
      <c r="P114" s="183">
        <f>O114*H114</f>
        <v>0</v>
      </c>
      <c r="Q114" s="183">
        <v>0.0092800000000000001</v>
      </c>
      <c r="R114" s="183">
        <f>Q114*H114</f>
        <v>0.11366143999999999</v>
      </c>
      <c r="S114" s="183">
        <v>0</v>
      </c>
      <c r="T114" s="184">
        <f>S114*H114</f>
        <v>0</v>
      </c>
      <c r="AR114" s="17" t="s">
        <v>174</v>
      </c>
      <c r="AT114" s="17" t="s">
        <v>169</v>
      </c>
      <c r="AU114" s="17" t="s">
        <v>84</v>
      </c>
      <c r="AY114" s="17" t="s">
        <v>166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84</v>
      </c>
      <c r="BK114" s="185">
        <f>ROUND(I114*H114,2)</f>
        <v>0</v>
      </c>
      <c r="BL114" s="17" t="s">
        <v>174</v>
      </c>
      <c r="BM114" s="17" t="s">
        <v>772</v>
      </c>
    </row>
    <row r="115" s="12" customFormat="1">
      <c r="B115" s="186"/>
      <c r="D115" s="187" t="s">
        <v>176</v>
      </c>
      <c r="E115" s="188" t="s">
        <v>3</v>
      </c>
      <c r="F115" s="189" t="s">
        <v>773</v>
      </c>
      <c r="H115" s="190">
        <v>12.247999999999999</v>
      </c>
      <c r="I115" s="191"/>
      <c r="L115" s="186"/>
      <c r="M115" s="192"/>
      <c r="N115" s="193"/>
      <c r="O115" s="193"/>
      <c r="P115" s="193"/>
      <c r="Q115" s="193"/>
      <c r="R115" s="193"/>
      <c r="S115" s="193"/>
      <c r="T115" s="194"/>
      <c r="AT115" s="188" t="s">
        <v>176</v>
      </c>
      <c r="AU115" s="188" t="s">
        <v>84</v>
      </c>
      <c r="AV115" s="12" t="s">
        <v>84</v>
      </c>
      <c r="AW115" s="12" t="s">
        <v>35</v>
      </c>
      <c r="AX115" s="12" t="s">
        <v>80</v>
      </c>
      <c r="AY115" s="188" t="s">
        <v>166</v>
      </c>
    </row>
    <row r="116" s="1" customFormat="1" ht="16.5" customHeight="1">
      <c r="B116" s="173"/>
      <c r="C116" s="174" t="s">
        <v>167</v>
      </c>
      <c r="D116" s="174" t="s">
        <v>169</v>
      </c>
      <c r="E116" s="175" t="s">
        <v>774</v>
      </c>
      <c r="F116" s="176" t="s">
        <v>775</v>
      </c>
      <c r="G116" s="177" t="s">
        <v>172</v>
      </c>
      <c r="H116" s="178">
        <v>12.708</v>
      </c>
      <c r="I116" s="179"/>
      <c r="J116" s="180">
        <f>ROUND(I116*H116,2)</f>
        <v>0</v>
      </c>
      <c r="K116" s="176" t="s">
        <v>173</v>
      </c>
      <c r="L116" s="35"/>
      <c r="M116" s="181" t="s">
        <v>3</v>
      </c>
      <c r="N116" s="182" t="s">
        <v>45</v>
      </c>
      <c r="O116" s="65"/>
      <c r="P116" s="183">
        <f>O116*H116</f>
        <v>0</v>
      </c>
      <c r="Q116" s="183">
        <v>0.00348</v>
      </c>
      <c r="R116" s="183">
        <f>Q116*H116</f>
        <v>0.04422384</v>
      </c>
      <c r="S116" s="183">
        <v>0</v>
      </c>
      <c r="T116" s="184">
        <f>S116*H116</f>
        <v>0</v>
      </c>
      <c r="AR116" s="17" t="s">
        <v>174</v>
      </c>
      <c r="AT116" s="17" t="s">
        <v>169</v>
      </c>
      <c r="AU116" s="17" t="s">
        <v>84</v>
      </c>
      <c r="AY116" s="17" t="s">
        <v>166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84</v>
      </c>
      <c r="BK116" s="185">
        <f>ROUND(I116*H116,2)</f>
        <v>0</v>
      </c>
      <c r="BL116" s="17" t="s">
        <v>174</v>
      </c>
      <c r="BM116" s="17" t="s">
        <v>776</v>
      </c>
    </row>
    <row r="117" s="12" customFormat="1">
      <c r="B117" s="186"/>
      <c r="D117" s="187" t="s">
        <v>176</v>
      </c>
      <c r="E117" s="188" t="s">
        <v>3</v>
      </c>
      <c r="F117" s="189" t="s">
        <v>777</v>
      </c>
      <c r="H117" s="190">
        <v>12.247999999999999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88" t="s">
        <v>176</v>
      </c>
      <c r="AU117" s="188" t="s">
        <v>84</v>
      </c>
      <c r="AV117" s="12" t="s">
        <v>84</v>
      </c>
      <c r="AW117" s="12" t="s">
        <v>35</v>
      </c>
      <c r="AX117" s="12" t="s">
        <v>73</v>
      </c>
      <c r="AY117" s="188" t="s">
        <v>166</v>
      </c>
    </row>
    <row r="118" s="12" customFormat="1">
      <c r="B118" s="186"/>
      <c r="D118" s="187" t="s">
        <v>176</v>
      </c>
      <c r="E118" s="188" t="s">
        <v>3</v>
      </c>
      <c r="F118" s="189" t="s">
        <v>778</v>
      </c>
      <c r="H118" s="190">
        <v>0.46000000000000002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88" t="s">
        <v>176</v>
      </c>
      <c r="AU118" s="188" t="s">
        <v>84</v>
      </c>
      <c r="AV118" s="12" t="s">
        <v>84</v>
      </c>
      <c r="AW118" s="12" t="s">
        <v>35</v>
      </c>
      <c r="AX118" s="12" t="s">
        <v>73</v>
      </c>
      <c r="AY118" s="188" t="s">
        <v>166</v>
      </c>
    </row>
    <row r="119" s="13" customFormat="1">
      <c r="B119" s="195"/>
      <c r="D119" s="187" t="s">
        <v>176</v>
      </c>
      <c r="E119" s="196" t="s">
        <v>3</v>
      </c>
      <c r="F119" s="197" t="s">
        <v>188</v>
      </c>
      <c r="H119" s="198">
        <v>12.708</v>
      </c>
      <c r="I119" s="199"/>
      <c r="L119" s="195"/>
      <c r="M119" s="200"/>
      <c r="N119" s="201"/>
      <c r="O119" s="201"/>
      <c r="P119" s="201"/>
      <c r="Q119" s="201"/>
      <c r="R119" s="201"/>
      <c r="S119" s="201"/>
      <c r="T119" s="202"/>
      <c r="AT119" s="196" t="s">
        <v>176</v>
      </c>
      <c r="AU119" s="196" t="s">
        <v>84</v>
      </c>
      <c r="AV119" s="13" t="s">
        <v>174</v>
      </c>
      <c r="AW119" s="13" t="s">
        <v>35</v>
      </c>
      <c r="AX119" s="13" t="s">
        <v>80</v>
      </c>
      <c r="AY119" s="196" t="s">
        <v>166</v>
      </c>
    </row>
    <row r="120" s="1" customFormat="1" ht="22.5" customHeight="1">
      <c r="B120" s="173"/>
      <c r="C120" s="174" t="s">
        <v>712</v>
      </c>
      <c r="D120" s="174" t="s">
        <v>169</v>
      </c>
      <c r="E120" s="175" t="s">
        <v>779</v>
      </c>
      <c r="F120" s="176" t="s">
        <v>780</v>
      </c>
      <c r="G120" s="177" t="s">
        <v>172</v>
      </c>
      <c r="H120" s="178">
        <v>7.5</v>
      </c>
      <c r="I120" s="179"/>
      <c r="J120" s="180">
        <f>ROUND(I120*H120,2)</f>
        <v>0</v>
      </c>
      <c r="K120" s="176" t="s">
        <v>173</v>
      </c>
      <c r="L120" s="35"/>
      <c r="M120" s="181" t="s">
        <v>3</v>
      </c>
      <c r="N120" s="182" t="s">
        <v>45</v>
      </c>
      <c r="O120" s="65"/>
      <c r="P120" s="183">
        <f>O120*H120</f>
        <v>0</v>
      </c>
      <c r="Q120" s="183">
        <v>0.0082500000000000004</v>
      </c>
      <c r="R120" s="183">
        <f>Q120*H120</f>
        <v>0.061874999999999999</v>
      </c>
      <c r="S120" s="183">
        <v>0</v>
      </c>
      <c r="T120" s="184">
        <f>S120*H120</f>
        <v>0</v>
      </c>
      <c r="AR120" s="17" t="s">
        <v>174</v>
      </c>
      <c r="AT120" s="17" t="s">
        <v>169</v>
      </c>
      <c r="AU120" s="17" t="s">
        <v>84</v>
      </c>
      <c r="AY120" s="17" t="s">
        <v>166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84</v>
      </c>
      <c r="BK120" s="185">
        <f>ROUND(I120*H120,2)</f>
        <v>0</v>
      </c>
      <c r="BL120" s="17" t="s">
        <v>174</v>
      </c>
      <c r="BM120" s="17" t="s">
        <v>781</v>
      </c>
    </row>
    <row r="121" s="12" customFormat="1">
      <c r="B121" s="186"/>
      <c r="D121" s="187" t="s">
        <v>176</v>
      </c>
      <c r="E121" s="188" t="s">
        <v>3</v>
      </c>
      <c r="F121" s="189" t="s">
        <v>782</v>
      </c>
      <c r="H121" s="190">
        <v>7.5</v>
      </c>
      <c r="I121" s="191"/>
      <c r="L121" s="186"/>
      <c r="M121" s="192"/>
      <c r="N121" s="193"/>
      <c r="O121" s="193"/>
      <c r="P121" s="193"/>
      <c r="Q121" s="193"/>
      <c r="R121" s="193"/>
      <c r="S121" s="193"/>
      <c r="T121" s="194"/>
      <c r="AT121" s="188" t="s">
        <v>176</v>
      </c>
      <c r="AU121" s="188" t="s">
        <v>84</v>
      </c>
      <c r="AV121" s="12" t="s">
        <v>84</v>
      </c>
      <c r="AW121" s="12" t="s">
        <v>35</v>
      </c>
      <c r="AX121" s="12" t="s">
        <v>80</v>
      </c>
      <c r="AY121" s="188" t="s">
        <v>166</v>
      </c>
    </row>
    <row r="122" s="1" customFormat="1" ht="16.5" customHeight="1">
      <c r="B122" s="173"/>
      <c r="C122" s="203" t="s">
        <v>206</v>
      </c>
      <c r="D122" s="203" t="s">
        <v>202</v>
      </c>
      <c r="E122" s="204" t="s">
        <v>783</v>
      </c>
      <c r="F122" s="205" t="s">
        <v>784</v>
      </c>
      <c r="G122" s="206" t="s">
        <v>172</v>
      </c>
      <c r="H122" s="207">
        <v>7.5</v>
      </c>
      <c r="I122" s="208"/>
      <c r="J122" s="209">
        <f>ROUND(I122*H122,2)</f>
        <v>0</v>
      </c>
      <c r="K122" s="205" t="s">
        <v>205</v>
      </c>
      <c r="L122" s="210"/>
      <c r="M122" s="211" t="s">
        <v>3</v>
      </c>
      <c r="N122" s="212" t="s">
        <v>45</v>
      </c>
      <c r="O122" s="65"/>
      <c r="P122" s="183">
        <f>O122*H122</f>
        <v>0</v>
      </c>
      <c r="Q122" s="183">
        <v>0.0015</v>
      </c>
      <c r="R122" s="183">
        <f>Q122*H122</f>
        <v>0.01125</v>
      </c>
      <c r="S122" s="183">
        <v>0</v>
      </c>
      <c r="T122" s="184">
        <f>S122*H122</f>
        <v>0</v>
      </c>
      <c r="AR122" s="17" t="s">
        <v>206</v>
      </c>
      <c r="AT122" s="17" t="s">
        <v>202</v>
      </c>
      <c r="AU122" s="17" t="s">
        <v>84</v>
      </c>
      <c r="AY122" s="17" t="s">
        <v>166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84</v>
      </c>
      <c r="BK122" s="185">
        <f>ROUND(I122*H122,2)</f>
        <v>0</v>
      </c>
      <c r="BL122" s="17" t="s">
        <v>174</v>
      </c>
      <c r="BM122" s="17" t="s">
        <v>785</v>
      </c>
    </row>
    <row r="123" s="1" customFormat="1" ht="22.5" customHeight="1">
      <c r="B123" s="173"/>
      <c r="C123" s="174" t="s">
        <v>219</v>
      </c>
      <c r="D123" s="174" t="s">
        <v>169</v>
      </c>
      <c r="E123" s="175" t="s">
        <v>786</v>
      </c>
      <c r="F123" s="176" t="s">
        <v>787</v>
      </c>
      <c r="G123" s="177" t="s">
        <v>172</v>
      </c>
      <c r="H123" s="178">
        <v>34.920000000000002</v>
      </c>
      <c r="I123" s="179"/>
      <c r="J123" s="180">
        <f>ROUND(I123*H123,2)</f>
        <v>0</v>
      </c>
      <c r="K123" s="176" t="s">
        <v>173</v>
      </c>
      <c r="L123" s="35"/>
      <c r="M123" s="181" t="s">
        <v>3</v>
      </c>
      <c r="N123" s="182" t="s">
        <v>45</v>
      </c>
      <c r="O123" s="65"/>
      <c r="P123" s="183">
        <f>O123*H123</f>
        <v>0</v>
      </c>
      <c r="Q123" s="183">
        <v>0.0083199999999999993</v>
      </c>
      <c r="R123" s="183">
        <f>Q123*H123</f>
        <v>0.29053439999999997</v>
      </c>
      <c r="S123" s="183">
        <v>0</v>
      </c>
      <c r="T123" s="184">
        <f>S123*H123</f>
        <v>0</v>
      </c>
      <c r="AR123" s="17" t="s">
        <v>174</v>
      </c>
      <c r="AT123" s="17" t="s">
        <v>169</v>
      </c>
      <c r="AU123" s="17" t="s">
        <v>84</v>
      </c>
      <c r="AY123" s="17" t="s">
        <v>166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84</v>
      </c>
      <c r="BK123" s="185">
        <f>ROUND(I123*H123,2)</f>
        <v>0</v>
      </c>
      <c r="BL123" s="17" t="s">
        <v>174</v>
      </c>
      <c r="BM123" s="17" t="s">
        <v>788</v>
      </c>
    </row>
    <row r="124" s="12" customFormat="1">
      <c r="B124" s="186"/>
      <c r="D124" s="187" t="s">
        <v>176</v>
      </c>
      <c r="E124" s="188" t="s">
        <v>3</v>
      </c>
      <c r="F124" s="189" t="s">
        <v>789</v>
      </c>
      <c r="H124" s="190">
        <v>34.920000000000002</v>
      </c>
      <c r="I124" s="191"/>
      <c r="L124" s="186"/>
      <c r="M124" s="192"/>
      <c r="N124" s="193"/>
      <c r="O124" s="193"/>
      <c r="P124" s="193"/>
      <c r="Q124" s="193"/>
      <c r="R124" s="193"/>
      <c r="S124" s="193"/>
      <c r="T124" s="194"/>
      <c r="AT124" s="188" t="s">
        <v>176</v>
      </c>
      <c r="AU124" s="188" t="s">
        <v>84</v>
      </c>
      <c r="AV124" s="12" t="s">
        <v>84</v>
      </c>
      <c r="AW124" s="12" t="s">
        <v>35</v>
      </c>
      <c r="AX124" s="12" t="s">
        <v>80</v>
      </c>
      <c r="AY124" s="188" t="s">
        <v>166</v>
      </c>
    </row>
    <row r="125" s="1" customFormat="1" ht="16.5" customHeight="1">
      <c r="B125" s="173"/>
      <c r="C125" s="203" t="s">
        <v>225</v>
      </c>
      <c r="D125" s="203" t="s">
        <v>202</v>
      </c>
      <c r="E125" s="204" t="s">
        <v>790</v>
      </c>
      <c r="F125" s="205" t="s">
        <v>791</v>
      </c>
      <c r="G125" s="206" t="s">
        <v>172</v>
      </c>
      <c r="H125" s="207">
        <v>35.618000000000002</v>
      </c>
      <c r="I125" s="208"/>
      <c r="J125" s="209">
        <f>ROUND(I125*H125,2)</f>
        <v>0</v>
      </c>
      <c r="K125" s="205" t="s">
        <v>205</v>
      </c>
      <c r="L125" s="210"/>
      <c r="M125" s="211" t="s">
        <v>3</v>
      </c>
      <c r="N125" s="212" t="s">
        <v>45</v>
      </c>
      <c r="O125" s="65"/>
      <c r="P125" s="183">
        <f>O125*H125</f>
        <v>0</v>
      </c>
      <c r="Q125" s="183">
        <v>0.0023</v>
      </c>
      <c r="R125" s="183">
        <f>Q125*H125</f>
        <v>0.081921400000000005</v>
      </c>
      <c r="S125" s="183">
        <v>0</v>
      </c>
      <c r="T125" s="184">
        <f>S125*H125</f>
        <v>0</v>
      </c>
      <c r="AR125" s="17" t="s">
        <v>206</v>
      </c>
      <c r="AT125" s="17" t="s">
        <v>202</v>
      </c>
      <c r="AU125" s="17" t="s">
        <v>84</v>
      </c>
      <c r="AY125" s="17" t="s">
        <v>166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84</v>
      </c>
      <c r="BK125" s="185">
        <f>ROUND(I125*H125,2)</f>
        <v>0</v>
      </c>
      <c r="BL125" s="17" t="s">
        <v>174</v>
      </c>
      <c r="BM125" s="17" t="s">
        <v>792</v>
      </c>
    </row>
    <row r="126" s="12" customFormat="1">
      <c r="B126" s="186"/>
      <c r="D126" s="187" t="s">
        <v>176</v>
      </c>
      <c r="F126" s="189" t="s">
        <v>793</v>
      </c>
      <c r="H126" s="190">
        <v>35.618000000000002</v>
      </c>
      <c r="I126" s="191"/>
      <c r="L126" s="186"/>
      <c r="M126" s="192"/>
      <c r="N126" s="193"/>
      <c r="O126" s="193"/>
      <c r="P126" s="193"/>
      <c r="Q126" s="193"/>
      <c r="R126" s="193"/>
      <c r="S126" s="193"/>
      <c r="T126" s="194"/>
      <c r="AT126" s="188" t="s">
        <v>176</v>
      </c>
      <c r="AU126" s="188" t="s">
        <v>84</v>
      </c>
      <c r="AV126" s="12" t="s">
        <v>84</v>
      </c>
      <c r="AW126" s="12" t="s">
        <v>4</v>
      </c>
      <c r="AX126" s="12" t="s">
        <v>80</v>
      </c>
      <c r="AY126" s="188" t="s">
        <v>166</v>
      </c>
    </row>
    <row r="127" s="1" customFormat="1" ht="16.5" customHeight="1">
      <c r="B127" s="173"/>
      <c r="C127" s="174" t="s">
        <v>230</v>
      </c>
      <c r="D127" s="174" t="s">
        <v>169</v>
      </c>
      <c r="E127" s="175" t="s">
        <v>794</v>
      </c>
      <c r="F127" s="176" t="s">
        <v>795</v>
      </c>
      <c r="G127" s="177" t="s">
        <v>172</v>
      </c>
      <c r="H127" s="178">
        <v>1.913</v>
      </c>
      <c r="I127" s="179"/>
      <c r="J127" s="180">
        <f>ROUND(I127*H127,2)</f>
        <v>0</v>
      </c>
      <c r="K127" s="176" t="s">
        <v>173</v>
      </c>
      <c r="L127" s="35"/>
      <c r="M127" s="181" t="s">
        <v>3</v>
      </c>
      <c r="N127" s="182" t="s">
        <v>45</v>
      </c>
      <c r="O127" s="65"/>
      <c r="P127" s="183">
        <f>O127*H127</f>
        <v>0</v>
      </c>
      <c r="Q127" s="183">
        <v>0.0092499999999999995</v>
      </c>
      <c r="R127" s="183">
        <f>Q127*H127</f>
        <v>0.017695249999999999</v>
      </c>
      <c r="S127" s="183">
        <v>0</v>
      </c>
      <c r="T127" s="184">
        <f>S127*H127</f>
        <v>0</v>
      </c>
      <c r="AR127" s="17" t="s">
        <v>174</v>
      </c>
      <c r="AT127" s="17" t="s">
        <v>169</v>
      </c>
      <c r="AU127" s="17" t="s">
        <v>84</v>
      </c>
      <c r="AY127" s="17" t="s">
        <v>166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84</v>
      </c>
      <c r="BK127" s="185">
        <f>ROUND(I127*H127,2)</f>
        <v>0</v>
      </c>
      <c r="BL127" s="17" t="s">
        <v>174</v>
      </c>
      <c r="BM127" s="17" t="s">
        <v>796</v>
      </c>
    </row>
    <row r="128" s="12" customFormat="1">
      <c r="B128" s="186"/>
      <c r="D128" s="187" t="s">
        <v>176</v>
      </c>
      <c r="E128" s="188" t="s">
        <v>3</v>
      </c>
      <c r="F128" s="189" t="s">
        <v>797</v>
      </c>
      <c r="H128" s="190">
        <v>1.913</v>
      </c>
      <c r="I128" s="191"/>
      <c r="L128" s="186"/>
      <c r="M128" s="192"/>
      <c r="N128" s="193"/>
      <c r="O128" s="193"/>
      <c r="P128" s="193"/>
      <c r="Q128" s="193"/>
      <c r="R128" s="193"/>
      <c r="S128" s="193"/>
      <c r="T128" s="194"/>
      <c r="AT128" s="188" t="s">
        <v>176</v>
      </c>
      <c r="AU128" s="188" t="s">
        <v>84</v>
      </c>
      <c r="AV128" s="12" t="s">
        <v>84</v>
      </c>
      <c r="AW128" s="12" t="s">
        <v>35</v>
      </c>
      <c r="AX128" s="12" t="s">
        <v>80</v>
      </c>
      <c r="AY128" s="188" t="s">
        <v>166</v>
      </c>
    </row>
    <row r="129" s="1" customFormat="1" ht="16.5" customHeight="1">
      <c r="B129" s="173"/>
      <c r="C129" s="203" t="s">
        <v>235</v>
      </c>
      <c r="D129" s="203" t="s">
        <v>202</v>
      </c>
      <c r="E129" s="204" t="s">
        <v>798</v>
      </c>
      <c r="F129" s="205" t="s">
        <v>799</v>
      </c>
      <c r="G129" s="206" t="s">
        <v>172</v>
      </c>
      <c r="H129" s="207">
        <v>14.444000000000001</v>
      </c>
      <c r="I129" s="208"/>
      <c r="J129" s="209">
        <f>ROUND(I129*H129,2)</f>
        <v>0</v>
      </c>
      <c r="K129" s="205" t="s">
        <v>205</v>
      </c>
      <c r="L129" s="210"/>
      <c r="M129" s="211" t="s">
        <v>3</v>
      </c>
      <c r="N129" s="212" t="s">
        <v>45</v>
      </c>
      <c r="O129" s="65"/>
      <c r="P129" s="183">
        <f>O129*H129</f>
        <v>0</v>
      </c>
      <c r="Q129" s="183">
        <v>0.0048300000000000001</v>
      </c>
      <c r="R129" s="183">
        <f>Q129*H129</f>
        <v>0.06976452000000001</v>
      </c>
      <c r="S129" s="183">
        <v>0</v>
      </c>
      <c r="T129" s="184">
        <f>S129*H129</f>
        <v>0</v>
      </c>
      <c r="AR129" s="17" t="s">
        <v>206</v>
      </c>
      <c r="AT129" s="17" t="s">
        <v>202</v>
      </c>
      <c r="AU129" s="17" t="s">
        <v>84</v>
      </c>
      <c r="AY129" s="17" t="s">
        <v>166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84</v>
      </c>
      <c r="BK129" s="185">
        <f>ROUND(I129*H129,2)</f>
        <v>0</v>
      </c>
      <c r="BL129" s="17" t="s">
        <v>174</v>
      </c>
      <c r="BM129" s="17" t="s">
        <v>800</v>
      </c>
    </row>
    <row r="130" s="12" customFormat="1">
      <c r="B130" s="186"/>
      <c r="D130" s="187" t="s">
        <v>176</v>
      </c>
      <c r="E130" s="188" t="s">
        <v>3</v>
      </c>
      <c r="F130" s="189" t="s">
        <v>801</v>
      </c>
      <c r="H130" s="190">
        <v>14.161</v>
      </c>
      <c r="I130" s="191"/>
      <c r="L130" s="186"/>
      <c r="M130" s="192"/>
      <c r="N130" s="193"/>
      <c r="O130" s="193"/>
      <c r="P130" s="193"/>
      <c r="Q130" s="193"/>
      <c r="R130" s="193"/>
      <c r="S130" s="193"/>
      <c r="T130" s="194"/>
      <c r="AT130" s="188" t="s">
        <v>176</v>
      </c>
      <c r="AU130" s="188" t="s">
        <v>84</v>
      </c>
      <c r="AV130" s="12" t="s">
        <v>84</v>
      </c>
      <c r="AW130" s="12" t="s">
        <v>35</v>
      </c>
      <c r="AX130" s="12" t="s">
        <v>80</v>
      </c>
      <c r="AY130" s="188" t="s">
        <v>166</v>
      </c>
    </row>
    <row r="131" s="12" customFormat="1">
      <c r="B131" s="186"/>
      <c r="D131" s="187" t="s">
        <v>176</v>
      </c>
      <c r="F131" s="189" t="s">
        <v>802</v>
      </c>
      <c r="H131" s="190">
        <v>14.444000000000001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88" t="s">
        <v>176</v>
      </c>
      <c r="AU131" s="188" t="s">
        <v>84</v>
      </c>
      <c r="AV131" s="12" t="s">
        <v>84</v>
      </c>
      <c r="AW131" s="12" t="s">
        <v>4</v>
      </c>
      <c r="AX131" s="12" t="s">
        <v>80</v>
      </c>
      <c r="AY131" s="188" t="s">
        <v>166</v>
      </c>
    </row>
    <row r="132" s="1" customFormat="1" ht="16.5" customHeight="1">
      <c r="B132" s="173"/>
      <c r="C132" s="174" t="s">
        <v>239</v>
      </c>
      <c r="D132" s="174" t="s">
        <v>169</v>
      </c>
      <c r="E132" s="175" t="s">
        <v>803</v>
      </c>
      <c r="F132" s="176" t="s">
        <v>804</v>
      </c>
      <c r="G132" s="177" t="s">
        <v>200</v>
      </c>
      <c r="H132" s="178">
        <v>18.75</v>
      </c>
      <c r="I132" s="179"/>
      <c r="J132" s="180">
        <f>ROUND(I132*H132,2)</f>
        <v>0</v>
      </c>
      <c r="K132" s="176" t="s">
        <v>173</v>
      </c>
      <c r="L132" s="35"/>
      <c r="M132" s="181" t="s">
        <v>3</v>
      </c>
      <c r="N132" s="182" t="s">
        <v>45</v>
      </c>
      <c r="O132" s="65"/>
      <c r="P132" s="183">
        <f>O132*H132</f>
        <v>0</v>
      </c>
      <c r="Q132" s="183">
        <v>6.0000000000000002E-05</v>
      </c>
      <c r="R132" s="183">
        <f>Q132*H132</f>
        <v>0.0011250000000000001</v>
      </c>
      <c r="S132" s="183">
        <v>0</v>
      </c>
      <c r="T132" s="184">
        <f>S132*H132</f>
        <v>0</v>
      </c>
      <c r="AR132" s="17" t="s">
        <v>174</v>
      </c>
      <c r="AT132" s="17" t="s">
        <v>169</v>
      </c>
      <c r="AU132" s="17" t="s">
        <v>84</v>
      </c>
      <c r="AY132" s="17" t="s">
        <v>166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84</v>
      </c>
      <c r="BK132" s="185">
        <f>ROUND(I132*H132,2)</f>
        <v>0</v>
      </c>
      <c r="BL132" s="17" t="s">
        <v>174</v>
      </c>
      <c r="BM132" s="17" t="s">
        <v>805</v>
      </c>
    </row>
    <row r="133" s="12" customFormat="1">
      <c r="B133" s="186"/>
      <c r="D133" s="187" t="s">
        <v>176</v>
      </c>
      <c r="E133" s="188" t="s">
        <v>3</v>
      </c>
      <c r="F133" s="189" t="s">
        <v>806</v>
      </c>
      <c r="H133" s="190">
        <v>18.75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88" t="s">
        <v>176</v>
      </c>
      <c r="AU133" s="188" t="s">
        <v>84</v>
      </c>
      <c r="AV133" s="12" t="s">
        <v>84</v>
      </c>
      <c r="AW133" s="12" t="s">
        <v>35</v>
      </c>
      <c r="AX133" s="12" t="s">
        <v>80</v>
      </c>
      <c r="AY133" s="188" t="s">
        <v>166</v>
      </c>
    </row>
    <row r="134" s="1" customFormat="1" ht="16.5" customHeight="1">
      <c r="B134" s="173"/>
      <c r="C134" s="203" t="s">
        <v>248</v>
      </c>
      <c r="D134" s="203" t="s">
        <v>202</v>
      </c>
      <c r="E134" s="204" t="s">
        <v>807</v>
      </c>
      <c r="F134" s="205" t="s">
        <v>808</v>
      </c>
      <c r="G134" s="206" t="s">
        <v>200</v>
      </c>
      <c r="H134" s="207">
        <v>18.75</v>
      </c>
      <c r="I134" s="208"/>
      <c r="J134" s="209">
        <f>ROUND(I134*H134,2)</f>
        <v>0</v>
      </c>
      <c r="K134" s="205" t="s">
        <v>205</v>
      </c>
      <c r="L134" s="210"/>
      <c r="M134" s="211" t="s">
        <v>3</v>
      </c>
      <c r="N134" s="212" t="s">
        <v>45</v>
      </c>
      <c r="O134" s="65"/>
      <c r="P134" s="183">
        <f>O134*H134</f>
        <v>0</v>
      </c>
      <c r="Q134" s="183">
        <v>0.00032000000000000003</v>
      </c>
      <c r="R134" s="183">
        <f>Q134*H134</f>
        <v>0.0060000000000000001</v>
      </c>
      <c r="S134" s="183">
        <v>0</v>
      </c>
      <c r="T134" s="184">
        <f>S134*H134</f>
        <v>0</v>
      </c>
      <c r="AR134" s="17" t="s">
        <v>206</v>
      </c>
      <c r="AT134" s="17" t="s">
        <v>202</v>
      </c>
      <c r="AU134" s="17" t="s">
        <v>84</v>
      </c>
      <c r="AY134" s="17" t="s">
        <v>166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84</v>
      </c>
      <c r="BK134" s="185">
        <f>ROUND(I134*H134,2)</f>
        <v>0</v>
      </c>
      <c r="BL134" s="17" t="s">
        <v>174</v>
      </c>
      <c r="BM134" s="17" t="s">
        <v>809</v>
      </c>
    </row>
    <row r="135" s="1" customFormat="1" ht="16.5" customHeight="1">
      <c r="B135" s="173"/>
      <c r="C135" s="174" t="s">
        <v>9</v>
      </c>
      <c r="D135" s="174" t="s">
        <v>169</v>
      </c>
      <c r="E135" s="175" t="s">
        <v>810</v>
      </c>
      <c r="F135" s="176" t="s">
        <v>811</v>
      </c>
      <c r="G135" s="177" t="s">
        <v>200</v>
      </c>
      <c r="H135" s="178">
        <v>27.300000000000001</v>
      </c>
      <c r="I135" s="179"/>
      <c r="J135" s="180">
        <f>ROUND(I135*H135,2)</f>
        <v>0</v>
      </c>
      <c r="K135" s="176" t="s">
        <v>173</v>
      </c>
      <c r="L135" s="35"/>
      <c r="M135" s="181" t="s">
        <v>3</v>
      </c>
      <c r="N135" s="182" t="s">
        <v>45</v>
      </c>
      <c r="O135" s="65"/>
      <c r="P135" s="183">
        <f>O135*H135</f>
        <v>0</v>
      </c>
      <c r="Q135" s="183">
        <v>0.00025000000000000001</v>
      </c>
      <c r="R135" s="183">
        <f>Q135*H135</f>
        <v>0.0068250000000000003</v>
      </c>
      <c r="S135" s="183">
        <v>0</v>
      </c>
      <c r="T135" s="184">
        <f>S135*H135</f>
        <v>0</v>
      </c>
      <c r="AR135" s="17" t="s">
        <v>174</v>
      </c>
      <c r="AT135" s="17" t="s">
        <v>169</v>
      </c>
      <c r="AU135" s="17" t="s">
        <v>84</v>
      </c>
      <c r="AY135" s="17" t="s">
        <v>166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84</v>
      </c>
      <c r="BK135" s="185">
        <f>ROUND(I135*H135,2)</f>
        <v>0</v>
      </c>
      <c r="BL135" s="17" t="s">
        <v>174</v>
      </c>
      <c r="BM135" s="17" t="s">
        <v>812</v>
      </c>
    </row>
    <row r="136" s="12" customFormat="1">
      <c r="B136" s="186"/>
      <c r="D136" s="187" t="s">
        <v>176</v>
      </c>
      <c r="E136" s="188" t="s">
        <v>3</v>
      </c>
      <c r="F136" s="189" t="s">
        <v>813</v>
      </c>
      <c r="H136" s="190">
        <v>4.5</v>
      </c>
      <c r="I136" s="191"/>
      <c r="L136" s="186"/>
      <c r="M136" s="192"/>
      <c r="N136" s="193"/>
      <c r="O136" s="193"/>
      <c r="P136" s="193"/>
      <c r="Q136" s="193"/>
      <c r="R136" s="193"/>
      <c r="S136" s="193"/>
      <c r="T136" s="194"/>
      <c r="AT136" s="188" t="s">
        <v>176</v>
      </c>
      <c r="AU136" s="188" t="s">
        <v>84</v>
      </c>
      <c r="AV136" s="12" t="s">
        <v>84</v>
      </c>
      <c r="AW136" s="12" t="s">
        <v>35</v>
      </c>
      <c r="AX136" s="12" t="s">
        <v>73</v>
      </c>
      <c r="AY136" s="188" t="s">
        <v>166</v>
      </c>
    </row>
    <row r="137" s="12" customFormat="1">
      <c r="B137" s="186"/>
      <c r="D137" s="187" t="s">
        <v>176</v>
      </c>
      <c r="E137" s="188" t="s">
        <v>3</v>
      </c>
      <c r="F137" s="189" t="s">
        <v>814</v>
      </c>
      <c r="H137" s="190">
        <v>22.800000000000001</v>
      </c>
      <c r="I137" s="191"/>
      <c r="L137" s="186"/>
      <c r="M137" s="192"/>
      <c r="N137" s="193"/>
      <c r="O137" s="193"/>
      <c r="P137" s="193"/>
      <c r="Q137" s="193"/>
      <c r="R137" s="193"/>
      <c r="S137" s="193"/>
      <c r="T137" s="194"/>
      <c r="AT137" s="188" t="s">
        <v>176</v>
      </c>
      <c r="AU137" s="188" t="s">
        <v>84</v>
      </c>
      <c r="AV137" s="12" t="s">
        <v>84</v>
      </c>
      <c r="AW137" s="12" t="s">
        <v>35</v>
      </c>
      <c r="AX137" s="12" t="s">
        <v>73</v>
      </c>
      <c r="AY137" s="188" t="s">
        <v>166</v>
      </c>
    </row>
    <row r="138" s="13" customFormat="1">
      <c r="B138" s="195"/>
      <c r="D138" s="187" t="s">
        <v>176</v>
      </c>
      <c r="E138" s="196" t="s">
        <v>3</v>
      </c>
      <c r="F138" s="197" t="s">
        <v>188</v>
      </c>
      <c r="H138" s="198">
        <v>27.300000000000001</v>
      </c>
      <c r="I138" s="199"/>
      <c r="L138" s="195"/>
      <c r="M138" s="200"/>
      <c r="N138" s="201"/>
      <c r="O138" s="201"/>
      <c r="P138" s="201"/>
      <c r="Q138" s="201"/>
      <c r="R138" s="201"/>
      <c r="S138" s="201"/>
      <c r="T138" s="202"/>
      <c r="AT138" s="196" t="s">
        <v>176</v>
      </c>
      <c r="AU138" s="196" t="s">
        <v>84</v>
      </c>
      <c r="AV138" s="13" t="s">
        <v>174</v>
      </c>
      <c r="AW138" s="13" t="s">
        <v>35</v>
      </c>
      <c r="AX138" s="13" t="s">
        <v>80</v>
      </c>
      <c r="AY138" s="196" t="s">
        <v>166</v>
      </c>
    </row>
    <row r="139" s="1" customFormat="1" ht="16.5" customHeight="1">
      <c r="B139" s="173"/>
      <c r="C139" s="203" t="s">
        <v>184</v>
      </c>
      <c r="D139" s="203" t="s">
        <v>202</v>
      </c>
      <c r="E139" s="204" t="s">
        <v>815</v>
      </c>
      <c r="F139" s="205" t="s">
        <v>816</v>
      </c>
      <c r="G139" s="206" t="s">
        <v>200</v>
      </c>
      <c r="H139" s="207">
        <v>4.7249999999999996</v>
      </c>
      <c r="I139" s="208"/>
      <c r="J139" s="209">
        <f>ROUND(I139*H139,2)</f>
        <v>0</v>
      </c>
      <c r="K139" s="205" t="s">
        <v>205</v>
      </c>
      <c r="L139" s="210"/>
      <c r="M139" s="211" t="s">
        <v>3</v>
      </c>
      <c r="N139" s="212" t="s">
        <v>45</v>
      </c>
      <c r="O139" s="65"/>
      <c r="P139" s="183">
        <f>O139*H139</f>
        <v>0</v>
      </c>
      <c r="Q139" s="183">
        <v>0.00020000000000000001</v>
      </c>
      <c r="R139" s="183">
        <f>Q139*H139</f>
        <v>0.00094499999999999998</v>
      </c>
      <c r="S139" s="183">
        <v>0</v>
      </c>
      <c r="T139" s="184">
        <f>S139*H139</f>
        <v>0</v>
      </c>
      <c r="AR139" s="17" t="s">
        <v>206</v>
      </c>
      <c r="AT139" s="17" t="s">
        <v>202</v>
      </c>
      <c r="AU139" s="17" t="s">
        <v>84</v>
      </c>
      <c r="AY139" s="17" t="s">
        <v>166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84</v>
      </c>
      <c r="BK139" s="185">
        <f>ROUND(I139*H139,2)</f>
        <v>0</v>
      </c>
      <c r="BL139" s="17" t="s">
        <v>174</v>
      </c>
      <c r="BM139" s="17" t="s">
        <v>817</v>
      </c>
    </row>
    <row r="140" s="12" customFormat="1">
      <c r="B140" s="186"/>
      <c r="D140" s="187" t="s">
        <v>176</v>
      </c>
      <c r="F140" s="189" t="s">
        <v>818</v>
      </c>
      <c r="H140" s="190">
        <v>4.7249999999999996</v>
      </c>
      <c r="I140" s="191"/>
      <c r="L140" s="186"/>
      <c r="M140" s="192"/>
      <c r="N140" s="193"/>
      <c r="O140" s="193"/>
      <c r="P140" s="193"/>
      <c r="Q140" s="193"/>
      <c r="R140" s="193"/>
      <c r="S140" s="193"/>
      <c r="T140" s="194"/>
      <c r="AT140" s="188" t="s">
        <v>176</v>
      </c>
      <c r="AU140" s="188" t="s">
        <v>84</v>
      </c>
      <c r="AV140" s="12" t="s">
        <v>84</v>
      </c>
      <c r="AW140" s="12" t="s">
        <v>4</v>
      </c>
      <c r="AX140" s="12" t="s">
        <v>80</v>
      </c>
      <c r="AY140" s="188" t="s">
        <v>166</v>
      </c>
    </row>
    <row r="141" s="1" customFormat="1" ht="16.5" customHeight="1">
      <c r="B141" s="173"/>
      <c r="C141" s="203" t="s">
        <v>261</v>
      </c>
      <c r="D141" s="203" t="s">
        <v>202</v>
      </c>
      <c r="E141" s="204" t="s">
        <v>819</v>
      </c>
      <c r="F141" s="205" t="s">
        <v>820</v>
      </c>
      <c r="G141" s="206" t="s">
        <v>200</v>
      </c>
      <c r="H141" s="207">
        <v>22.800000000000001</v>
      </c>
      <c r="I141" s="208"/>
      <c r="J141" s="209">
        <f>ROUND(I141*H141,2)</f>
        <v>0</v>
      </c>
      <c r="K141" s="205" t="s">
        <v>205</v>
      </c>
      <c r="L141" s="210"/>
      <c r="M141" s="211" t="s">
        <v>3</v>
      </c>
      <c r="N141" s="212" t="s">
        <v>45</v>
      </c>
      <c r="O141" s="65"/>
      <c r="P141" s="183">
        <f>O141*H141</f>
        <v>0</v>
      </c>
      <c r="Q141" s="183">
        <v>4.0000000000000003E-05</v>
      </c>
      <c r="R141" s="183">
        <f>Q141*H141</f>
        <v>0.00091200000000000005</v>
      </c>
      <c r="S141" s="183">
        <v>0</v>
      </c>
      <c r="T141" s="184">
        <f>S141*H141</f>
        <v>0</v>
      </c>
      <c r="AR141" s="17" t="s">
        <v>206</v>
      </c>
      <c r="AT141" s="17" t="s">
        <v>202</v>
      </c>
      <c r="AU141" s="17" t="s">
        <v>84</v>
      </c>
      <c r="AY141" s="17" t="s">
        <v>166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84</v>
      </c>
      <c r="BK141" s="185">
        <f>ROUND(I141*H141,2)</f>
        <v>0</v>
      </c>
      <c r="BL141" s="17" t="s">
        <v>174</v>
      </c>
      <c r="BM141" s="17" t="s">
        <v>821</v>
      </c>
    </row>
    <row r="142" s="12" customFormat="1">
      <c r="B142" s="186"/>
      <c r="D142" s="187" t="s">
        <v>176</v>
      </c>
      <c r="E142" s="188" t="s">
        <v>3</v>
      </c>
      <c r="F142" s="189" t="s">
        <v>822</v>
      </c>
      <c r="H142" s="190">
        <v>22.800000000000001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88" t="s">
        <v>176</v>
      </c>
      <c r="AU142" s="188" t="s">
        <v>84</v>
      </c>
      <c r="AV142" s="12" t="s">
        <v>84</v>
      </c>
      <c r="AW142" s="12" t="s">
        <v>35</v>
      </c>
      <c r="AX142" s="12" t="s">
        <v>80</v>
      </c>
      <c r="AY142" s="188" t="s">
        <v>166</v>
      </c>
    </row>
    <row r="143" s="1" customFormat="1" ht="16.5" customHeight="1">
      <c r="B143" s="173"/>
      <c r="C143" s="174" t="s">
        <v>823</v>
      </c>
      <c r="D143" s="174" t="s">
        <v>169</v>
      </c>
      <c r="E143" s="175" t="s">
        <v>824</v>
      </c>
      <c r="F143" s="176" t="s">
        <v>825</v>
      </c>
      <c r="G143" s="177" t="s">
        <v>172</v>
      </c>
      <c r="H143" s="178">
        <v>43.718000000000004</v>
      </c>
      <c r="I143" s="179"/>
      <c r="J143" s="180">
        <f>ROUND(I143*H143,2)</f>
        <v>0</v>
      </c>
      <c r="K143" s="176" t="s">
        <v>173</v>
      </c>
      <c r="L143" s="35"/>
      <c r="M143" s="181" t="s">
        <v>3</v>
      </c>
      <c r="N143" s="182" t="s">
        <v>45</v>
      </c>
      <c r="O143" s="65"/>
      <c r="P143" s="183">
        <f>O143*H143</f>
        <v>0</v>
      </c>
      <c r="Q143" s="183">
        <v>0.00348</v>
      </c>
      <c r="R143" s="183">
        <f>Q143*H143</f>
        <v>0.15213864000000002</v>
      </c>
      <c r="S143" s="183">
        <v>0</v>
      </c>
      <c r="T143" s="184">
        <f>S143*H143</f>
        <v>0</v>
      </c>
      <c r="AR143" s="17" t="s">
        <v>174</v>
      </c>
      <c r="AT143" s="17" t="s">
        <v>169</v>
      </c>
      <c r="AU143" s="17" t="s">
        <v>84</v>
      </c>
      <c r="AY143" s="17" t="s">
        <v>166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84</v>
      </c>
      <c r="BK143" s="185">
        <f>ROUND(I143*H143,2)</f>
        <v>0</v>
      </c>
      <c r="BL143" s="17" t="s">
        <v>174</v>
      </c>
      <c r="BM143" s="17" t="s">
        <v>826</v>
      </c>
    </row>
    <row r="144" s="12" customFormat="1">
      <c r="B144" s="186"/>
      <c r="D144" s="187" t="s">
        <v>176</v>
      </c>
      <c r="E144" s="188" t="s">
        <v>3</v>
      </c>
      <c r="F144" s="189" t="s">
        <v>797</v>
      </c>
      <c r="H144" s="190">
        <v>1.913</v>
      </c>
      <c r="I144" s="191"/>
      <c r="L144" s="186"/>
      <c r="M144" s="192"/>
      <c r="N144" s="193"/>
      <c r="O144" s="193"/>
      <c r="P144" s="193"/>
      <c r="Q144" s="193"/>
      <c r="R144" s="193"/>
      <c r="S144" s="193"/>
      <c r="T144" s="194"/>
      <c r="AT144" s="188" t="s">
        <v>176</v>
      </c>
      <c r="AU144" s="188" t="s">
        <v>84</v>
      </c>
      <c r="AV144" s="12" t="s">
        <v>84</v>
      </c>
      <c r="AW144" s="12" t="s">
        <v>35</v>
      </c>
      <c r="AX144" s="12" t="s">
        <v>73</v>
      </c>
      <c r="AY144" s="188" t="s">
        <v>166</v>
      </c>
    </row>
    <row r="145" s="12" customFormat="1">
      <c r="B145" s="186"/>
      <c r="D145" s="187" t="s">
        <v>176</v>
      </c>
      <c r="E145" s="188" t="s">
        <v>3</v>
      </c>
      <c r="F145" s="189" t="s">
        <v>827</v>
      </c>
      <c r="H145" s="190">
        <v>34.920000000000002</v>
      </c>
      <c r="I145" s="191"/>
      <c r="L145" s="186"/>
      <c r="M145" s="192"/>
      <c r="N145" s="193"/>
      <c r="O145" s="193"/>
      <c r="P145" s="193"/>
      <c r="Q145" s="193"/>
      <c r="R145" s="193"/>
      <c r="S145" s="193"/>
      <c r="T145" s="194"/>
      <c r="AT145" s="188" t="s">
        <v>176</v>
      </c>
      <c r="AU145" s="188" t="s">
        <v>84</v>
      </c>
      <c r="AV145" s="12" t="s">
        <v>84</v>
      </c>
      <c r="AW145" s="12" t="s">
        <v>35</v>
      </c>
      <c r="AX145" s="12" t="s">
        <v>73</v>
      </c>
      <c r="AY145" s="188" t="s">
        <v>166</v>
      </c>
    </row>
    <row r="146" s="12" customFormat="1">
      <c r="B146" s="186"/>
      <c r="D146" s="187" t="s">
        <v>176</v>
      </c>
      <c r="E146" s="188" t="s">
        <v>3</v>
      </c>
      <c r="F146" s="189" t="s">
        <v>828</v>
      </c>
      <c r="H146" s="190">
        <v>6.8849999999999998</v>
      </c>
      <c r="I146" s="191"/>
      <c r="L146" s="186"/>
      <c r="M146" s="192"/>
      <c r="N146" s="193"/>
      <c r="O146" s="193"/>
      <c r="P146" s="193"/>
      <c r="Q146" s="193"/>
      <c r="R146" s="193"/>
      <c r="S146" s="193"/>
      <c r="T146" s="194"/>
      <c r="AT146" s="188" t="s">
        <v>176</v>
      </c>
      <c r="AU146" s="188" t="s">
        <v>84</v>
      </c>
      <c r="AV146" s="12" t="s">
        <v>84</v>
      </c>
      <c r="AW146" s="12" t="s">
        <v>35</v>
      </c>
      <c r="AX146" s="12" t="s">
        <v>73</v>
      </c>
      <c r="AY146" s="188" t="s">
        <v>166</v>
      </c>
    </row>
    <row r="147" s="13" customFormat="1">
      <c r="B147" s="195"/>
      <c r="D147" s="187" t="s">
        <v>176</v>
      </c>
      <c r="E147" s="196" t="s">
        <v>3</v>
      </c>
      <c r="F147" s="197" t="s">
        <v>188</v>
      </c>
      <c r="H147" s="198">
        <v>43.717999999999996</v>
      </c>
      <c r="I147" s="199"/>
      <c r="L147" s="195"/>
      <c r="M147" s="200"/>
      <c r="N147" s="201"/>
      <c r="O147" s="201"/>
      <c r="P147" s="201"/>
      <c r="Q147" s="201"/>
      <c r="R147" s="201"/>
      <c r="S147" s="201"/>
      <c r="T147" s="202"/>
      <c r="AT147" s="196" t="s">
        <v>176</v>
      </c>
      <c r="AU147" s="196" t="s">
        <v>84</v>
      </c>
      <c r="AV147" s="13" t="s">
        <v>174</v>
      </c>
      <c r="AW147" s="13" t="s">
        <v>35</v>
      </c>
      <c r="AX147" s="13" t="s">
        <v>80</v>
      </c>
      <c r="AY147" s="196" t="s">
        <v>166</v>
      </c>
    </row>
    <row r="148" s="1" customFormat="1" ht="16.5" customHeight="1">
      <c r="B148" s="173"/>
      <c r="C148" s="174" t="s">
        <v>829</v>
      </c>
      <c r="D148" s="174" t="s">
        <v>169</v>
      </c>
      <c r="E148" s="175" t="s">
        <v>216</v>
      </c>
      <c r="F148" s="176" t="s">
        <v>217</v>
      </c>
      <c r="G148" s="177" t="s">
        <v>172</v>
      </c>
      <c r="H148" s="178">
        <v>8.1649999999999991</v>
      </c>
      <c r="I148" s="179"/>
      <c r="J148" s="180">
        <f>ROUND(I148*H148,2)</f>
        <v>0</v>
      </c>
      <c r="K148" s="176" t="s">
        <v>3</v>
      </c>
      <c r="L148" s="35"/>
      <c r="M148" s="181" t="s">
        <v>3</v>
      </c>
      <c r="N148" s="182" t="s">
        <v>45</v>
      </c>
      <c r="O148" s="65"/>
      <c r="P148" s="183">
        <f>O148*H148</f>
        <v>0</v>
      </c>
      <c r="Q148" s="183">
        <v>0.025059999999999999</v>
      </c>
      <c r="R148" s="183">
        <f>Q148*H148</f>
        <v>0.20461489999999996</v>
      </c>
      <c r="S148" s="183">
        <v>0</v>
      </c>
      <c r="T148" s="184">
        <f>S148*H148</f>
        <v>0</v>
      </c>
      <c r="AR148" s="17" t="s">
        <v>174</v>
      </c>
      <c r="AT148" s="17" t="s">
        <v>169</v>
      </c>
      <c r="AU148" s="17" t="s">
        <v>84</v>
      </c>
      <c r="AY148" s="17" t="s">
        <v>166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84</v>
      </c>
      <c r="BK148" s="185">
        <f>ROUND(I148*H148,2)</f>
        <v>0</v>
      </c>
      <c r="BL148" s="17" t="s">
        <v>174</v>
      </c>
      <c r="BM148" s="17" t="s">
        <v>830</v>
      </c>
    </row>
    <row r="149" s="12" customFormat="1">
      <c r="B149" s="186"/>
      <c r="D149" s="187" t="s">
        <v>176</v>
      </c>
      <c r="E149" s="188" t="s">
        <v>3</v>
      </c>
      <c r="F149" s="189" t="s">
        <v>831</v>
      </c>
      <c r="H149" s="190">
        <v>8.1649999999999991</v>
      </c>
      <c r="I149" s="191"/>
      <c r="L149" s="186"/>
      <c r="M149" s="192"/>
      <c r="N149" s="193"/>
      <c r="O149" s="193"/>
      <c r="P149" s="193"/>
      <c r="Q149" s="193"/>
      <c r="R149" s="193"/>
      <c r="S149" s="193"/>
      <c r="T149" s="194"/>
      <c r="AT149" s="188" t="s">
        <v>176</v>
      </c>
      <c r="AU149" s="188" t="s">
        <v>84</v>
      </c>
      <c r="AV149" s="12" t="s">
        <v>84</v>
      </c>
      <c r="AW149" s="12" t="s">
        <v>35</v>
      </c>
      <c r="AX149" s="12" t="s">
        <v>80</v>
      </c>
      <c r="AY149" s="188" t="s">
        <v>166</v>
      </c>
    </row>
    <row r="150" s="1" customFormat="1" ht="16.5" customHeight="1">
      <c r="B150" s="173"/>
      <c r="C150" s="174" t="s">
        <v>832</v>
      </c>
      <c r="D150" s="174" t="s">
        <v>169</v>
      </c>
      <c r="E150" s="175" t="s">
        <v>833</v>
      </c>
      <c r="F150" s="176" t="s">
        <v>834</v>
      </c>
      <c r="G150" s="177" t="s">
        <v>200</v>
      </c>
      <c r="H150" s="178">
        <v>12.5</v>
      </c>
      <c r="I150" s="179"/>
      <c r="J150" s="180">
        <f>ROUND(I150*H150,2)</f>
        <v>0</v>
      </c>
      <c r="K150" s="176" t="s">
        <v>3</v>
      </c>
      <c r="L150" s="35"/>
      <c r="M150" s="181" t="s">
        <v>3</v>
      </c>
      <c r="N150" s="182" t="s">
        <v>45</v>
      </c>
      <c r="O150" s="65"/>
      <c r="P150" s="183">
        <f>O150*H150</f>
        <v>0</v>
      </c>
      <c r="Q150" s="183">
        <v>9.0000000000000006E-05</v>
      </c>
      <c r="R150" s="183">
        <f>Q150*H150</f>
        <v>0.0011250000000000001</v>
      </c>
      <c r="S150" s="183">
        <v>0</v>
      </c>
      <c r="T150" s="184">
        <f>S150*H150</f>
        <v>0</v>
      </c>
      <c r="AR150" s="17" t="s">
        <v>174</v>
      </c>
      <c r="AT150" s="17" t="s">
        <v>169</v>
      </c>
      <c r="AU150" s="17" t="s">
        <v>84</v>
      </c>
      <c r="AY150" s="17" t="s">
        <v>166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84</v>
      </c>
      <c r="BK150" s="185">
        <f>ROUND(I150*H150,2)</f>
        <v>0</v>
      </c>
      <c r="BL150" s="17" t="s">
        <v>174</v>
      </c>
      <c r="BM150" s="17" t="s">
        <v>835</v>
      </c>
    </row>
    <row r="151" s="12" customFormat="1">
      <c r="B151" s="186"/>
      <c r="D151" s="187" t="s">
        <v>176</v>
      </c>
      <c r="E151" s="188" t="s">
        <v>3</v>
      </c>
      <c r="F151" s="189" t="s">
        <v>836</v>
      </c>
      <c r="H151" s="190">
        <v>12.5</v>
      </c>
      <c r="I151" s="191"/>
      <c r="L151" s="186"/>
      <c r="M151" s="192"/>
      <c r="N151" s="193"/>
      <c r="O151" s="193"/>
      <c r="P151" s="193"/>
      <c r="Q151" s="193"/>
      <c r="R151" s="193"/>
      <c r="S151" s="193"/>
      <c r="T151" s="194"/>
      <c r="AT151" s="188" t="s">
        <v>176</v>
      </c>
      <c r="AU151" s="188" t="s">
        <v>84</v>
      </c>
      <c r="AV151" s="12" t="s">
        <v>84</v>
      </c>
      <c r="AW151" s="12" t="s">
        <v>35</v>
      </c>
      <c r="AX151" s="12" t="s">
        <v>80</v>
      </c>
      <c r="AY151" s="188" t="s">
        <v>166</v>
      </c>
    </row>
    <row r="152" s="1" customFormat="1" ht="16.5" customHeight="1">
      <c r="B152" s="173"/>
      <c r="C152" s="174" t="s">
        <v>8</v>
      </c>
      <c r="D152" s="174" t="s">
        <v>169</v>
      </c>
      <c r="E152" s="175" t="s">
        <v>837</v>
      </c>
      <c r="F152" s="176" t="s">
        <v>838</v>
      </c>
      <c r="G152" s="177" t="s">
        <v>200</v>
      </c>
      <c r="H152" s="178">
        <v>25</v>
      </c>
      <c r="I152" s="179"/>
      <c r="J152" s="180">
        <f>ROUND(I152*H152,2)</f>
        <v>0</v>
      </c>
      <c r="K152" s="176" t="s">
        <v>3</v>
      </c>
      <c r="L152" s="35"/>
      <c r="M152" s="181" t="s">
        <v>3</v>
      </c>
      <c r="N152" s="182" t="s">
        <v>45</v>
      </c>
      <c r="O152" s="65"/>
      <c r="P152" s="183">
        <f>O152*H152</f>
        <v>0</v>
      </c>
      <c r="Q152" s="183">
        <v>9.0000000000000006E-05</v>
      </c>
      <c r="R152" s="183">
        <f>Q152*H152</f>
        <v>0.0022500000000000003</v>
      </c>
      <c r="S152" s="183">
        <v>0</v>
      </c>
      <c r="T152" s="184">
        <f>S152*H152</f>
        <v>0</v>
      </c>
      <c r="AR152" s="17" t="s">
        <v>174</v>
      </c>
      <c r="AT152" s="17" t="s">
        <v>169</v>
      </c>
      <c r="AU152" s="17" t="s">
        <v>84</v>
      </c>
      <c r="AY152" s="17" t="s">
        <v>166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84</v>
      </c>
      <c r="BK152" s="185">
        <f>ROUND(I152*H152,2)</f>
        <v>0</v>
      </c>
      <c r="BL152" s="17" t="s">
        <v>174</v>
      </c>
      <c r="BM152" s="17" t="s">
        <v>839</v>
      </c>
    </row>
    <row r="153" s="12" customFormat="1">
      <c r="B153" s="186"/>
      <c r="D153" s="187" t="s">
        <v>176</v>
      </c>
      <c r="E153" s="188" t="s">
        <v>3</v>
      </c>
      <c r="F153" s="189" t="s">
        <v>840</v>
      </c>
      <c r="H153" s="190">
        <v>25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AT153" s="188" t="s">
        <v>176</v>
      </c>
      <c r="AU153" s="188" t="s">
        <v>84</v>
      </c>
      <c r="AV153" s="12" t="s">
        <v>84</v>
      </c>
      <c r="AW153" s="12" t="s">
        <v>35</v>
      </c>
      <c r="AX153" s="12" t="s">
        <v>80</v>
      </c>
      <c r="AY153" s="188" t="s">
        <v>166</v>
      </c>
    </row>
    <row r="154" s="11" customFormat="1" ht="22.8" customHeight="1">
      <c r="B154" s="160"/>
      <c r="D154" s="161" t="s">
        <v>72</v>
      </c>
      <c r="E154" s="171" t="s">
        <v>219</v>
      </c>
      <c r="F154" s="171" t="s">
        <v>224</v>
      </c>
      <c r="I154" s="163"/>
      <c r="J154" s="172">
        <f>BK154</f>
        <v>0</v>
      </c>
      <c r="L154" s="160"/>
      <c r="M154" s="165"/>
      <c r="N154" s="166"/>
      <c r="O154" s="166"/>
      <c r="P154" s="167">
        <f>SUM(P155:P171)</f>
        <v>0</v>
      </c>
      <c r="Q154" s="166"/>
      <c r="R154" s="167">
        <f>SUM(R155:R171)</f>
        <v>0.27396299999999996</v>
      </c>
      <c r="S154" s="166"/>
      <c r="T154" s="168">
        <f>SUM(T155:T171)</f>
        <v>2.1444320000000001</v>
      </c>
      <c r="AR154" s="161" t="s">
        <v>80</v>
      </c>
      <c r="AT154" s="169" t="s">
        <v>72</v>
      </c>
      <c r="AU154" s="169" t="s">
        <v>80</v>
      </c>
      <c r="AY154" s="161" t="s">
        <v>166</v>
      </c>
      <c r="BK154" s="170">
        <f>SUM(BK155:BK171)</f>
        <v>0</v>
      </c>
    </row>
    <row r="155" s="1" customFormat="1" ht="22.5" customHeight="1">
      <c r="B155" s="173"/>
      <c r="C155" s="174" t="s">
        <v>284</v>
      </c>
      <c r="D155" s="174" t="s">
        <v>169</v>
      </c>
      <c r="E155" s="175" t="s">
        <v>226</v>
      </c>
      <c r="F155" s="176" t="s">
        <v>227</v>
      </c>
      <c r="G155" s="177" t="s">
        <v>172</v>
      </c>
      <c r="H155" s="178">
        <v>28.800000000000001</v>
      </c>
      <c r="I155" s="179"/>
      <c r="J155" s="180">
        <f>ROUND(I155*H155,2)</f>
        <v>0</v>
      </c>
      <c r="K155" s="176" t="s">
        <v>173</v>
      </c>
      <c r="L155" s="35"/>
      <c r="M155" s="181" t="s">
        <v>3</v>
      </c>
      <c r="N155" s="182" t="s">
        <v>45</v>
      </c>
      <c r="O155" s="65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AR155" s="17" t="s">
        <v>174</v>
      </c>
      <c r="AT155" s="17" t="s">
        <v>169</v>
      </c>
      <c r="AU155" s="17" t="s">
        <v>84</v>
      </c>
      <c r="AY155" s="17" t="s">
        <v>166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7" t="s">
        <v>84</v>
      </c>
      <c r="BK155" s="185">
        <f>ROUND(I155*H155,2)</f>
        <v>0</v>
      </c>
      <c r="BL155" s="17" t="s">
        <v>174</v>
      </c>
      <c r="BM155" s="17" t="s">
        <v>841</v>
      </c>
    </row>
    <row r="156" s="12" customFormat="1">
      <c r="B156" s="186"/>
      <c r="D156" s="187" t="s">
        <v>176</v>
      </c>
      <c r="E156" s="188" t="s">
        <v>3</v>
      </c>
      <c r="F156" s="189" t="s">
        <v>842</v>
      </c>
      <c r="H156" s="190">
        <v>28.800000000000001</v>
      </c>
      <c r="I156" s="191"/>
      <c r="L156" s="186"/>
      <c r="M156" s="192"/>
      <c r="N156" s="193"/>
      <c r="O156" s="193"/>
      <c r="P156" s="193"/>
      <c r="Q156" s="193"/>
      <c r="R156" s="193"/>
      <c r="S156" s="193"/>
      <c r="T156" s="194"/>
      <c r="AT156" s="188" t="s">
        <v>176</v>
      </c>
      <c r="AU156" s="188" t="s">
        <v>84</v>
      </c>
      <c r="AV156" s="12" t="s">
        <v>84</v>
      </c>
      <c r="AW156" s="12" t="s">
        <v>35</v>
      </c>
      <c r="AX156" s="12" t="s">
        <v>80</v>
      </c>
      <c r="AY156" s="188" t="s">
        <v>166</v>
      </c>
    </row>
    <row r="157" s="1" customFormat="1" ht="22.5" customHeight="1">
      <c r="B157" s="173"/>
      <c r="C157" s="174" t="s">
        <v>293</v>
      </c>
      <c r="D157" s="174" t="s">
        <v>169</v>
      </c>
      <c r="E157" s="175" t="s">
        <v>231</v>
      </c>
      <c r="F157" s="176" t="s">
        <v>232</v>
      </c>
      <c r="G157" s="177" t="s">
        <v>172</v>
      </c>
      <c r="H157" s="178">
        <v>1728</v>
      </c>
      <c r="I157" s="179"/>
      <c r="J157" s="180">
        <f>ROUND(I157*H157,2)</f>
        <v>0</v>
      </c>
      <c r="K157" s="176" t="s">
        <v>173</v>
      </c>
      <c r="L157" s="35"/>
      <c r="M157" s="181" t="s">
        <v>3</v>
      </c>
      <c r="N157" s="182" t="s">
        <v>45</v>
      </c>
      <c r="O157" s="65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AR157" s="17" t="s">
        <v>174</v>
      </c>
      <c r="AT157" s="17" t="s">
        <v>169</v>
      </c>
      <c r="AU157" s="17" t="s">
        <v>84</v>
      </c>
      <c r="AY157" s="17" t="s">
        <v>166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7" t="s">
        <v>84</v>
      </c>
      <c r="BK157" s="185">
        <f>ROUND(I157*H157,2)</f>
        <v>0</v>
      </c>
      <c r="BL157" s="17" t="s">
        <v>174</v>
      </c>
      <c r="BM157" s="17" t="s">
        <v>843</v>
      </c>
    </row>
    <row r="158" s="12" customFormat="1">
      <c r="B158" s="186"/>
      <c r="D158" s="187" t="s">
        <v>176</v>
      </c>
      <c r="E158" s="188" t="s">
        <v>3</v>
      </c>
      <c r="F158" s="189" t="s">
        <v>844</v>
      </c>
      <c r="H158" s="190">
        <v>1728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88" t="s">
        <v>176</v>
      </c>
      <c r="AU158" s="188" t="s">
        <v>84</v>
      </c>
      <c r="AV158" s="12" t="s">
        <v>84</v>
      </c>
      <c r="AW158" s="12" t="s">
        <v>35</v>
      </c>
      <c r="AX158" s="12" t="s">
        <v>80</v>
      </c>
      <c r="AY158" s="188" t="s">
        <v>166</v>
      </c>
    </row>
    <row r="159" s="1" customFormat="1" ht="22.5" customHeight="1">
      <c r="B159" s="173"/>
      <c r="C159" s="174" t="s">
        <v>298</v>
      </c>
      <c r="D159" s="174" t="s">
        <v>169</v>
      </c>
      <c r="E159" s="175" t="s">
        <v>236</v>
      </c>
      <c r="F159" s="176" t="s">
        <v>237</v>
      </c>
      <c r="G159" s="177" t="s">
        <v>172</v>
      </c>
      <c r="H159" s="178">
        <v>28.800000000000001</v>
      </c>
      <c r="I159" s="179"/>
      <c r="J159" s="180">
        <f>ROUND(I159*H159,2)</f>
        <v>0</v>
      </c>
      <c r="K159" s="176" t="s">
        <v>173</v>
      </c>
      <c r="L159" s="35"/>
      <c r="M159" s="181" t="s">
        <v>3</v>
      </c>
      <c r="N159" s="182" t="s">
        <v>45</v>
      </c>
      <c r="O159" s="65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AR159" s="17" t="s">
        <v>174</v>
      </c>
      <c r="AT159" s="17" t="s">
        <v>169</v>
      </c>
      <c r="AU159" s="17" t="s">
        <v>84</v>
      </c>
      <c r="AY159" s="17" t="s">
        <v>166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7" t="s">
        <v>84</v>
      </c>
      <c r="BK159" s="185">
        <f>ROUND(I159*H159,2)</f>
        <v>0</v>
      </c>
      <c r="BL159" s="17" t="s">
        <v>174</v>
      </c>
      <c r="BM159" s="17" t="s">
        <v>845</v>
      </c>
    </row>
    <row r="160" s="1" customFormat="1" ht="16.5" customHeight="1">
      <c r="B160" s="173"/>
      <c r="C160" s="174" t="s">
        <v>303</v>
      </c>
      <c r="D160" s="174" t="s">
        <v>169</v>
      </c>
      <c r="E160" s="175" t="s">
        <v>240</v>
      </c>
      <c r="F160" s="176" t="s">
        <v>241</v>
      </c>
      <c r="G160" s="177" t="s">
        <v>172</v>
      </c>
      <c r="H160" s="178">
        <v>8.1649999999999991</v>
      </c>
      <c r="I160" s="179"/>
      <c r="J160" s="180">
        <f>ROUND(I160*H160,2)</f>
        <v>0</v>
      </c>
      <c r="K160" s="176" t="s">
        <v>173</v>
      </c>
      <c r="L160" s="35"/>
      <c r="M160" s="181" t="s">
        <v>3</v>
      </c>
      <c r="N160" s="182" t="s">
        <v>45</v>
      </c>
      <c r="O160" s="65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17" t="s">
        <v>174</v>
      </c>
      <c r="AT160" s="17" t="s">
        <v>169</v>
      </c>
      <c r="AU160" s="17" t="s">
        <v>84</v>
      </c>
      <c r="AY160" s="17" t="s">
        <v>166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7" t="s">
        <v>84</v>
      </c>
      <c r="BK160" s="185">
        <f>ROUND(I160*H160,2)</f>
        <v>0</v>
      </c>
      <c r="BL160" s="17" t="s">
        <v>174</v>
      </c>
      <c r="BM160" s="17" t="s">
        <v>846</v>
      </c>
    </row>
    <row r="161" s="12" customFormat="1">
      <c r="B161" s="186"/>
      <c r="D161" s="187" t="s">
        <v>176</v>
      </c>
      <c r="E161" s="188" t="s">
        <v>3</v>
      </c>
      <c r="F161" s="189" t="s">
        <v>831</v>
      </c>
      <c r="H161" s="190">
        <v>8.1649999999999991</v>
      </c>
      <c r="I161" s="191"/>
      <c r="L161" s="186"/>
      <c r="M161" s="192"/>
      <c r="N161" s="193"/>
      <c r="O161" s="193"/>
      <c r="P161" s="193"/>
      <c r="Q161" s="193"/>
      <c r="R161" s="193"/>
      <c r="S161" s="193"/>
      <c r="T161" s="194"/>
      <c r="AT161" s="188" t="s">
        <v>176</v>
      </c>
      <c r="AU161" s="188" t="s">
        <v>84</v>
      </c>
      <c r="AV161" s="12" t="s">
        <v>84</v>
      </c>
      <c r="AW161" s="12" t="s">
        <v>35</v>
      </c>
      <c r="AX161" s="12" t="s">
        <v>80</v>
      </c>
      <c r="AY161" s="188" t="s">
        <v>166</v>
      </c>
    </row>
    <row r="162" s="1" customFormat="1" ht="16.5" customHeight="1">
      <c r="B162" s="173"/>
      <c r="C162" s="174" t="s">
        <v>307</v>
      </c>
      <c r="D162" s="174" t="s">
        <v>169</v>
      </c>
      <c r="E162" s="175" t="s">
        <v>253</v>
      </c>
      <c r="F162" s="176" t="s">
        <v>254</v>
      </c>
      <c r="G162" s="177" t="s">
        <v>255</v>
      </c>
      <c r="H162" s="178">
        <v>0.46999999999999997</v>
      </c>
      <c r="I162" s="179"/>
      <c r="J162" s="180">
        <f>ROUND(I162*H162,2)</f>
        <v>0</v>
      </c>
      <c r="K162" s="176" t="s">
        <v>173</v>
      </c>
      <c r="L162" s="35"/>
      <c r="M162" s="181" t="s">
        <v>3</v>
      </c>
      <c r="N162" s="182" t="s">
        <v>45</v>
      </c>
      <c r="O162" s="65"/>
      <c r="P162" s="183">
        <f>O162*H162</f>
        <v>0</v>
      </c>
      <c r="Q162" s="183">
        <v>0</v>
      </c>
      <c r="R162" s="183">
        <f>Q162*H162</f>
        <v>0</v>
      </c>
      <c r="S162" s="183">
        <v>2.2000000000000002</v>
      </c>
      <c r="T162" s="184">
        <f>S162*H162</f>
        <v>1.034</v>
      </c>
      <c r="AR162" s="17" t="s">
        <v>174</v>
      </c>
      <c r="AT162" s="17" t="s">
        <v>169</v>
      </c>
      <c r="AU162" s="17" t="s">
        <v>84</v>
      </c>
      <c r="AY162" s="17" t="s">
        <v>166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7" t="s">
        <v>84</v>
      </c>
      <c r="BK162" s="185">
        <f>ROUND(I162*H162,2)</f>
        <v>0</v>
      </c>
      <c r="BL162" s="17" t="s">
        <v>174</v>
      </c>
      <c r="BM162" s="17" t="s">
        <v>847</v>
      </c>
    </row>
    <row r="163" s="12" customFormat="1">
      <c r="B163" s="186"/>
      <c r="D163" s="187" t="s">
        <v>176</v>
      </c>
      <c r="E163" s="188" t="s">
        <v>3</v>
      </c>
      <c r="F163" s="189" t="s">
        <v>848</v>
      </c>
      <c r="H163" s="190">
        <v>0.46999999999999997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88" t="s">
        <v>176</v>
      </c>
      <c r="AU163" s="188" t="s">
        <v>84</v>
      </c>
      <c r="AV163" s="12" t="s">
        <v>84</v>
      </c>
      <c r="AW163" s="12" t="s">
        <v>35</v>
      </c>
      <c r="AX163" s="12" t="s">
        <v>80</v>
      </c>
      <c r="AY163" s="188" t="s">
        <v>166</v>
      </c>
    </row>
    <row r="164" s="1" customFormat="1" ht="22.5" customHeight="1">
      <c r="B164" s="173"/>
      <c r="C164" s="174" t="s">
        <v>311</v>
      </c>
      <c r="D164" s="174" t="s">
        <v>169</v>
      </c>
      <c r="E164" s="175" t="s">
        <v>258</v>
      </c>
      <c r="F164" s="176" t="s">
        <v>259</v>
      </c>
      <c r="G164" s="177" t="s">
        <v>172</v>
      </c>
      <c r="H164" s="178">
        <v>9.4000000000000004</v>
      </c>
      <c r="I164" s="179"/>
      <c r="J164" s="180">
        <f>ROUND(I164*H164,2)</f>
        <v>0</v>
      </c>
      <c r="K164" s="176" t="s">
        <v>173</v>
      </c>
      <c r="L164" s="35"/>
      <c r="M164" s="181" t="s">
        <v>3</v>
      </c>
      <c r="N164" s="182" t="s">
        <v>45</v>
      </c>
      <c r="O164" s="65"/>
      <c r="P164" s="183">
        <f>O164*H164</f>
        <v>0</v>
      </c>
      <c r="Q164" s="183">
        <v>0</v>
      </c>
      <c r="R164" s="183">
        <f>Q164*H164</f>
        <v>0</v>
      </c>
      <c r="S164" s="183">
        <v>0.035000000000000003</v>
      </c>
      <c r="T164" s="184">
        <f>S164*H164</f>
        <v>0.32900000000000007</v>
      </c>
      <c r="AR164" s="17" t="s">
        <v>174</v>
      </c>
      <c r="AT164" s="17" t="s">
        <v>169</v>
      </c>
      <c r="AU164" s="17" t="s">
        <v>84</v>
      </c>
      <c r="AY164" s="17" t="s">
        <v>166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7" t="s">
        <v>84</v>
      </c>
      <c r="BK164" s="185">
        <f>ROUND(I164*H164,2)</f>
        <v>0</v>
      </c>
      <c r="BL164" s="17" t="s">
        <v>174</v>
      </c>
      <c r="BM164" s="17" t="s">
        <v>849</v>
      </c>
    </row>
    <row r="165" s="1" customFormat="1" ht="16.5" customHeight="1">
      <c r="B165" s="173"/>
      <c r="C165" s="174" t="s">
        <v>318</v>
      </c>
      <c r="D165" s="174" t="s">
        <v>169</v>
      </c>
      <c r="E165" s="175" t="s">
        <v>262</v>
      </c>
      <c r="F165" s="176" t="s">
        <v>263</v>
      </c>
      <c r="G165" s="177" t="s">
        <v>172</v>
      </c>
      <c r="H165" s="178">
        <v>22.504000000000001</v>
      </c>
      <c r="I165" s="179"/>
      <c r="J165" s="180">
        <f>ROUND(I165*H165,2)</f>
        <v>0</v>
      </c>
      <c r="K165" s="176" t="s">
        <v>173</v>
      </c>
      <c r="L165" s="35"/>
      <c r="M165" s="181" t="s">
        <v>3</v>
      </c>
      <c r="N165" s="182" t="s">
        <v>45</v>
      </c>
      <c r="O165" s="65"/>
      <c r="P165" s="183">
        <f>O165*H165</f>
        <v>0</v>
      </c>
      <c r="Q165" s="183">
        <v>0</v>
      </c>
      <c r="R165" s="183">
        <f>Q165*H165</f>
        <v>0</v>
      </c>
      <c r="S165" s="183">
        <v>0.012999999999999999</v>
      </c>
      <c r="T165" s="184">
        <f>S165*H165</f>
        <v>0.29255199999999998</v>
      </c>
      <c r="AR165" s="17" t="s">
        <v>174</v>
      </c>
      <c r="AT165" s="17" t="s">
        <v>169</v>
      </c>
      <c r="AU165" s="17" t="s">
        <v>84</v>
      </c>
      <c r="AY165" s="17" t="s">
        <v>166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7" t="s">
        <v>84</v>
      </c>
      <c r="BK165" s="185">
        <f>ROUND(I165*H165,2)</f>
        <v>0</v>
      </c>
      <c r="BL165" s="17" t="s">
        <v>174</v>
      </c>
      <c r="BM165" s="17" t="s">
        <v>850</v>
      </c>
    </row>
    <row r="166" s="12" customFormat="1">
      <c r="B166" s="186"/>
      <c r="D166" s="187" t="s">
        <v>176</v>
      </c>
      <c r="E166" s="188" t="s">
        <v>3</v>
      </c>
      <c r="F166" s="189" t="s">
        <v>851</v>
      </c>
      <c r="H166" s="190">
        <v>1.8109999999999999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88" t="s">
        <v>176</v>
      </c>
      <c r="AU166" s="188" t="s">
        <v>84</v>
      </c>
      <c r="AV166" s="12" t="s">
        <v>84</v>
      </c>
      <c r="AW166" s="12" t="s">
        <v>35</v>
      </c>
      <c r="AX166" s="12" t="s">
        <v>73</v>
      </c>
      <c r="AY166" s="188" t="s">
        <v>166</v>
      </c>
    </row>
    <row r="167" s="12" customFormat="1">
      <c r="B167" s="186"/>
      <c r="D167" s="187" t="s">
        <v>176</v>
      </c>
      <c r="E167" s="188" t="s">
        <v>3</v>
      </c>
      <c r="F167" s="189" t="s">
        <v>852</v>
      </c>
      <c r="H167" s="190">
        <v>13.313000000000001</v>
      </c>
      <c r="I167" s="191"/>
      <c r="L167" s="186"/>
      <c r="M167" s="192"/>
      <c r="N167" s="193"/>
      <c r="O167" s="193"/>
      <c r="P167" s="193"/>
      <c r="Q167" s="193"/>
      <c r="R167" s="193"/>
      <c r="S167" s="193"/>
      <c r="T167" s="194"/>
      <c r="AT167" s="188" t="s">
        <v>176</v>
      </c>
      <c r="AU167" s="188" t="s">
        <v>84</v>
      </c>
      <c r="AV167" s="12" t="s">
        <v>84</v>
      </c>
      <c r="AW167" s="12" t="s">
        <v>35</v>
      </c>
      <c r="AX167" s="12" t="s">
        <v>73</v>
      </c>
      <c r="AY167" s="188" t="s">
        <v>166</v>
      </c>
    </row>
    <row r="168" s="12" customFormat="1">
      <c r="B168" s="186"/>
      <c r="D168" s="187" t="s">
        <v>176</v>
      </c>
      <c r="E168" s="188" t="s">
        <v>3</v>
      </c>
      <c r="F168" s="189" t="s">
        <v>853</v>
      </c>
      <c r="H168" s="190">
        <v>7.3799999999999999</v>
      </c>
      <c r="I168" s="191"/>
      <c r="L168" s="186"/>
      <c r="M168" s="192"/>
      <c r="N168" s="193"/>
      <c r="O168" s="193"/>
      <c r="P168" s="193"/>
      <c r="Q168" s="193"/>
      <c r="R168" s="193"/>
      <c r="S168" s="193"/>
      <c r="T168" s="194"/>
      <c r="AT168" s="188" t="s">
        <v>176</v>
      </c>
      <c r="AU168" s="188" t="s">
        <v>84</v>
      </c>
      <c r="AV168" s="12" t="s">
        <v>84</v>
      </c>
      <c r="AW168" s="12" t="s">
        <v>35</v>
      </c>
      <c r="AX168" s="12" t="s">
        <v>73</v>
      </c>
      <c r="AY168" s="188" t="s">
        <v>166</v>
      </c>
    </row>
    <row r="169" s="13" customFormat="1">
      <c r="B169" s="195"/>
      <c r="D169" s="187" t="s">
        <v>176</v>
      </c>
      <c r="E169" s="196" t="s">
        <v>3</v>
      </c>
      <c r="F169" s="197" t="s">
        <v>188</v>
      </c>
      <c r="H169" s="198">
        <v>22.504000000000001</v>
      </c>
      <c r="I169" s="199"/>
      <c r="L169" s="195"/>
      <c r="M169" s="200"/>
      <c r="N169" s="201"/>
      <c r="O169" s="201"/>
      <c r="P169" s="201"/>
      <c r="Q169" s="201"/>
      <c r="R169" s="201"/>
      <c r="S169" s="201"/>
      <c r="T169" s="202"/>
      <c r="AT169" s="196" t="s">
        <v>176</v>
      </c>
      <c r="AU169" s="196" t="s">
        <v>84</v>
      </c>
      <c r="AV169" s="13" t="s">
        <v>174</v>
      </c>
      <c r="AW169" s="13" t="s">
        <v>35</v>
      </c>
      <c r="AX169" s="13" t="s">
        <v>80</v>
      </c>
      <c r="AY169" s="196" t="s">
        <v>166</v>
      </c>
    </row>
    <row r="170" s="1" customFormat="1" ht="22.5" customHeight="1">
      <c r="B170" s="173"/>
      <c r="C170" s="174" t="s">
        <v>326</v>
      </c>
      <c r="D170" s="174" t="s">
        <v>169</v>
      </c>
      <c r="E170" s="175" t="s">
        <v>854</v>
      </c>
      <c r="F170" s="176" t="s">
        <v>855</v>
      </c>
      <c r="G170" s="177" t="s">
        <v>172</v>
      </c>
      <c r="H170" s="178">
        <v>34.920000000000002</v>
      </c>
      <c r="I170" s="179"/>
      <c r="J170" s="180">
        <f>ROUND(I170*H170,2)</f>
        <v>0</v>
      </c>
      <c r="K170" s="176" t="s">
        <v>173</v>
      </c>
      <c r="L170" s="35"/>
      <c r="M170" s="181" t="s">
        <v>3</v>
      </c>
      <c r="N170" s="182" t="s">
        <v>45</v>
      </c>
      <c r="O170" s="65"/>
      <c r="P170" s="183">
        <f>O170*H170</f>
        <v>0</v>
      </c>
      <c r="Q170" s="183">
        <v>0</v>
      </c>
      <c r="R170" s="183">
        <f>Q170*H170</f>
        <v>0</v>
      </c>
      <c r="S170" s="183">
        <v>0.014</v>
      </c>
      <c r="T170" s="184">
        <f>S170*H170</f>
        <v>0.48888000000000004</v>
      </c>
      <c r="AR170" s="17" t="s">
        <v>174</v>
      </c>
      <c r="AT170" s="17" t="s">
        <v>169</v>
      </c>
      <c r="AU170" s="17" t="s">
        <v>84</v>
      </c>
      <c r="AY170" s="17" t="s">
        <v>166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84</v>
      </c>
      <c r="BK170" s="185">
        <f>ROUND(I170*H170,2)</f>
        <v>0</v>
      </c>
      <c r="BL170" s="17" t="s">
        <v>174</v>
      </c>
      <c r="BM170" s="17" t="s">
        <v>856</v>
      </c>
    </row>
    <row r="171" s="1" customFormat="1" ht="16.5" customHeight="1">
      <c r="B171" s="173"/>
      <c r="C171" s="174" t="s">
        <v>330</v>
      </c>
      <c r="D171" s="174" t="s">
        <v>169</v>
      </c>
      <c r="E171" s="175" t="s">
        <v>857</v>
      </c>
      <c r="F171" s="176" t="s">
        <v>858</v>
      </c>
      <c r="G171" s="177" t="s">
        <v>172</v>
      </c>
      <c r="H171" s="178">
        <v>14.1</v>
      </c>
      <c r="I171" s="179"/>
      <c r="J171" s="180">
        <f>ROUND(I171*H171,2)</f>
        <v>0</v>
      </c>
      <c r="K171" s="176" t="s">
        <v>3</v>
      </c>
      <c r="L171" s="35"/>
      <c r="M171" s="181" t="s">
        <v>3</v>
      </c>
      <c r="N171" s="182" t="s">
        <v>45</v>
      </c>
      <c r="O171" s="65"/>
      <c r="P171" s="183">
        <f>O171*H171</f>
        <v>0</v>
      </c>
      <c r="Q171" s="183">
        <v>0.019429999999999999</v>
      </c>
      <c r="R171" s="183">
        <f>Q171*H171</f>
        <v>0.27396299999999996</v>
      </c>
      <c r="S171" s="183">
        <v>0</v>
      </c>
      <c r="T171" s="184">
        <f>S171*H171</f>
        <v>0</v>
      </c>
      <c r="AR171" s="17" t="s">
        <v>174</v>
      </c>
      <c r="AT171" s="17" t="s">
        <v>169</v>
      </c>
      <c r="AU171" s="17" t="s">
        <v>84</v>
      </c>
      <c r="AY171" s="17" t="s">
        <v>166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84</v>
      </c>
      <c r="BK171" s="185">
        <f>ROUND(I171*H171,2)</f>
        <v>0</v>
      </c>
      <c r="BL171" s="17" t="s">
        <v>174</v>
      </c>
      <c r="BM171" s="17" t="s">
        <v>859</v>
      </c>
    </row>
    <row r="172" s="11" customFormat="1" ht="22.8" customHeight="1">
      <c r="B172" s="160"/>
      <c r="D172" s="161" t="s">
        <v>72</v>
      </c>
      <c r="E172" s="171" t="s">
        <v>291</v>
      </c>
      <c r="F172" s="171" t="s">
        <v>292</v>
      </c>
      <c r="I172" s="163"/>
      <c r="J172" s="172">
        <f>BK172</f>
        <v>0</v>
      </c>
      <c r="L172" s="160"/>
      <c r="M172" s="165"/>
      <c r="N172" s="166"/>
      <c r="O172" s="166"/>
      <c r="P172" s="167">
        <f>SUM(P173:P181)</f>
        <v>0</v>
      </c>
      <c r="Q172" s="166"/>
      <c r="R172" s="167">
        <f>SUM(R173:R181)</f>
        <v>0</v>
      </c>
      <c r="S172" s="166"/>
      <c r="T172" s="168">
        <f>SUM(T173:T181)</f>
        <v>0</v>
      </c>
      <c r="AR172" s="161" t="s">
        <v>80</v>
      </c>
      <c r="AT172" s="169" t="s">
        <v>72</v>
      </c>
      <c r="AU172" s="169" t="s">
        <v>80</v>
      </c>
      <c r="AY172" s="161" t="s">
        <v>166</v>
      </c>
      <c r="BK172" s="170">
        <f>SUM(BK173:BK181)</f>
        <v>0</v>
      </c>
    </row>
    <row r="173" s="1" customFormat="1" ht="16.5" customHeight="1">
      <c r="B173" s="173"/>
      <c r="C173" s="174" t="s">
        <v>337</v>
      </c>
      <c r="D173" s="174" t="s">
        <v>169</v>
      </c>
      <c r="E173" s="175" t="s">
        <v>294</v>
      </c>
      <c r="F173" s="176" t="s">
        <v>295</v>
      </c>
      <c r="G173" s="177" t="s">
        <v>296</v>
      </c>
      <c r="H173" s="178">
        <v>2.3109999999999999</v>
      </c>
      <c r="I173" s="179"/>
      <c r="J173" s="180">
        <f>ROUND(I173*H173,2)</f>
        <v>0</v>
      </c>
      <c r="K173" s="176" t="s">
        <v>173</v>
      </c>
      <c r="L173" s="35"/>
      <c r="M173" s="181" t="s">
        <v>3</v>
      </c>
      <c r="N173" s="182" t="s">
        <v>45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AR173" s="17" t="s">
        <v>174</v>
      </c>
      <c r="AT173" s="17" t="s">
        <v>169</v>
      </c>
      <c r="AU173" s="17" t="s">
        <v>84</v>
      </c>
      <c r="AY173" s="17" t="s">
        <v>166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84</v>
      </c>
      <c r="BK173" s="185">
        <f>ROUND(I173*H173,2)</f>
        <v>0</v>
      </c>
      <c r="BL173" s="17" t="s">
        <v>174</v>
      </c>
      <c r="BM173" s="17" t="s">
        <v>860</v>
      </c>
    </row>
    <row r="174" s="1" customFormat="1" ht="22.5" customHeight="1">
      <c r="B174" s="173"/>
      <c r="C174" s="174" t="s">
        <v>334</v>
      </c>
      <c r="D174" s="174" t="s">
        <v>169</v>
      </c>
      <c r="E174" s="175" t="s">
        <v>299</v>
      </c>
      <c r="F174" s="176" t="s">
        <v>300</v>
      </c>
      <c r="G174" s="177" t="s">
        <v>296</v>
      </c>
      <c r="H174" s="178">
        <v>46.219999999999999</v>
      </c>
      <c r="I174" s="179"/>
      <c r="J174" s="180">
        <f>ROUND(I174*H174,2)</f>
        <v>0</v>
      </c>
      <c r="K174" s="176" t="s">
        <v>173</v>
      </c>
      <c r="L174" s="35"/>
      <c r="M174" s="181" t="s">
        <v>3</v>
      </c>
      <c r="N174" s="182" t="s">
        <v>45</v>
      </c>
      <c r="O174" s="65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AR174" s="17" t="s">
        <v>174</v>
      </c>
      <c r="AT174" s="17" t="s">
        <v>169</v>
      </c>
      <c r="AU174" s="17" t="s">
        <v>84</v>
      </c>
      <c r="AY174" s="17" t="s">
        <v>166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7" t="s">
        <v>84</v>
      </c>
      <c r="BK174" s="185">
        <f>ROUND(I174*H174,2)</f>
        <v>0</v>
      </c>
      <c r="BL174" s="17" t="s">
        <v>174</v>
      </c>
      <c r="BM174" s="17" t="s">
        <v>861</v>
      </c>
    </row>
    <row r="175" s="12" customFormat="1">
      <c r="B175" s="186"/>
      <c r="D175" s="187" t="s">
        <v>176</v>
      </c>
      <c r="E175" s="188" t="s">
        <v>3</v>
      </c>
      <c r="F175" s="189" t="s">
        <v>862</v>
      </c>
      <c r="H175" s="190">
        <v>46.219999999999999</v>
      </c>
      <c r="I175" s="191"/>
      <c r="L175" s="186"/>
      <c r="M175" s="192"/>
      <c r="N175" s="193"/>
      <c r="O175" s="193"/>
      <c r="P175" s="193"/>
      <c r="Q175" s="193"/>
      <c r="R175" s="193"/>
      <c r="S175" s="193"/>
      <c r="T175" s="194"/>
      <c r="AT175" s="188" t="s">
        <v>176</v>
      </c>
      <c r="AU175" s="188" t="s">
        <v>84</v>
      </c>
      <c r="AV175" s="12" t="s">
        <v>84</v>
      </c>
      <c r="AW175" s="12" t="s">
        <v>35</v>
      </c>
      <c r="AX175" s="12" t="s">
        <v>80</v>
      </c>
      <c r="AY175" s="188" t="s">
        <v>166</v>
      </c>
    </row>
    <row r="176" s="1" customFormat="1" ht="22.5" customHeight="1">
      <c r="B176" s="173"/>
      <c r="C176" s="174" t="s">
        <v>345</v>
      </c>
      <c r="D176" s="174" t="s">
        <v>169</v>
      </c>
      <c r="E176" s="175" t="s">
        <v>304</v>
      </c>
      <c r="F176" s="176" t="s">
        <v>305</v>
      </c>
      <c r="G176" s="177" t="s">
        <v>296</v>
      </c>
      <c r="H176" s="178">
        <v>1.1879999999999999</v>
      </c>
      <c r="I176" s="179"/>
      <c r="J176" s="180">
        <f>ROUND(I176*H176,2)</f>
        <v>0</v>
      </c>
      <c r="K176" s="176" t="s">
        <v>173</v>
      </c>
      <c r="L176" s="35"/>
      <c r="M176" s="181" t="s">
        <v>3</v>
      </c>
      <c r="N176" s="182" t="s">
        <v>45</v>
      </c>
      <c r="O176" s="65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AR176" s="17" t="s">
        <v>174</v>
      </c>
      <c r="AT176" s="17" t="s">
        <v>169</v>
      </c>
      <c r="AU176" s="17" t="s">
        <v>84</v>
      </c>
      <c r="AY176" s="17" t="s">
        <v>166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84</v>
      </c>
      <c r="BK176" s="185">
        <f>ROUND(I176*H176,2)</f>
        <v>0</v>
      </c>
      <c r="BL176" s="17" t="s">
        <v>174</v>
      </c>
      <c r="BM176" s="17" t="s">
        <v>863</v>
      </c>
    </row>
    <row r="177" s="12" customFormat="1">
      <c r="B177" s="186"/>
      <c r="D177" s="187" t="s">
        <v>176</v>
      </c>
      <c r="E177" s="188" t="s">
        <v>3</v>
      </c>
      <c r="F177" s="189" t="s">
        <v>864</v>
      </c>
      <c r="H177" s="190">
        <v>1.1879999999999999</v>
      </c>
      <c r="I177" s="191"/>
      <c r="L177" s="186"/>
      <c r="M177" s="192"/>
      <c r="N177" s="193"/>
      <c r="O177" s="193"/>
      <c r="P177" s="193"/>
      <c r="Q177" s="193"/>
      <c r="R177" s="193"/>
      <c r="S177" s="193"/>
      <c r="T177" s="194"/>
      <c r="AT177" s="188" t="s">
        <v>176</v>
      </c>
      <c r="AU177" s="188" t="s">
        <v>84</v>
      </c>
      <c r="AV177" s="12" t="s">
        <v>84</v>
      </c>
      <c r="AW177" s="12" t="s">
        <v>35</v>
      </c>
      <c r="AX177" s="12" t="s">
        <v>80</v>
      </c>
      <c r="AY177" s="188" t="s">
        <v>166</v>
      </c>
    </row>
    <row r="178" s="1" customFormat="1" ht="22.5" customHeight="1">
      <c r="B178" s="173"/>
      <c r="C178" s="174" t="s">
        <v>349</v>
      </c>
      <c r="D178" s="174" t="s">
        <v>169</v>
      </c>
      <c r="E178" s="175" t="s">
        <v>308</v>
      </c>
      <c r="F178" s="176" t="s">
        <v>309</v>
      </c>
      <c r="G178" s="177" t="s">
        <v>296</v>
      </c>
      <c r="H178" s="178">
        <v>0.78200000000000003</v>
      </c>
      <c r="I178" s="179"/>
      <c r="J178" s="180">
        <f>ROUND(I178*H178,2)</f>
        <v>0</v>
      </c>
      <c r="K178" s="176" t="s">
        <v>173</v>
      </c>
      <c r="L178" s="35"/>
      <c r="M178" s="181" t="s">
        <v>3</v>
      </c>
      <c r="N178" s="182" t="s">
        <v>45</v>
      </c>
      <c r="O178" s="65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AR178" s="17" t="s">
        <v>174</v>
      </c>
      <c r="AT178" s="17" t="s">
        <v>169</v>
      </c>
      <c r="AU178" s="17" t="s">
        <v>84</v>
      </c>
      <c r="AY178" s="17" t="s">
        <v>166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7" t="s">
        <v>84</v>
      </c>
      <c r="BK178" s="185">
        <f>ROUND(I178*H178,2)</f>
        <v>0</v>
      </c>
      <c r="BL178" s="17" t="s">
        <v>174</v>
      </c>
      <c r="BM178" s="17" t="s">
        <v>865</v>
      </c>
    </row>
    <row r="179" s="12" customFormat="1">
      <c r="B179" s="186"/>
      <c r="D179" s="187" t="s">
        <v>176</v>
      </c>
      <c r="E179" s="188" t="s">
        <v>3</v>
      </c>
      <c r="F179" s="189" t="s">
        <v>866</v>
      </c>
      <c r="H179" s="190">
        <v>0.78200000000000003</v>
      </c>
      <c r="I179" s="191"/>
      <c r="L179" s="186"/>
      <c r="M179" s="192"/>
      <c r="N179" s="193"/>
      <c r="O179" s="193"/>
      <c r="P179" s="193"/>
      <c r="Q179" s="193"/>
      <c r="R179" s="193"/>
      <c r="S179" s="193"/>
      <c r="T179" s="194"/>
      <c r="AT179" s="188" t="s">
        <v>176</v>
      </c>
      <c r="AU179" s="188" t="s">
        <v>84</v>
      </c>
      <c r="AV179" s="12" t="s">
        <v>84</v>
      </c>
      <c r="AW179" s="12" t="s">
        <v>35</v>
      </c>
      <c r="AX179" s="12" t="s">
        <v>80</v>
      </c>
      <c r="AY179" s="188" t="s">
        <v>166</v>
      </c>
    </row>
    <row r="180" s="1" customFormat="1" ht="22.5" customHeight="1">
      <c r="B180" s="173"/>
      <c r="C180" s="174" t="s">
        <v>353</v>
      </c>
      <c r="D180" s="174" t="s">
        <v>169</v>
      </c>
      <c r="E180" s="175" t="s">
        <v>312</v>
      </c>
      <c r="F180" s="176" t="s">
        <v>313</v>
      </c>
      <c r="G180" s="177" t="s">
        <v>296</v>
      </c>
      <c r="H180" s="178">
        <v>0.34100000000000003</v>
      </c>
      <c r="I180" s="179"/>
      <c r="J180" s="180">
        <f>ROUND(I180*H180,2)</f>
        <v>0</v>
      </c>
      <c r="K180" s="176" t="s">
        <v>173</v>
      </c>
      <c r="L180" s="35"/>
      <c r="M180" s="181" t="s">
        <v>3</v>
      </c>
      <c r="N180" s="182" t="s">
        <v>45</v>
      </c>
      <c r="O180" s="65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AR180" s="17" t="s">
        <v>174</v>
      </c>
      <c r="AT180" s="17" t="s">
        <v>169</v>
      </c>
      <c r="AU180" s="17" t="s">
        <v>84</v>
      </c>
      <c r="AY180" s="17" t="s">
        <v>166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7" t="s">
        <v>84</v>
      </c>
      <c r="BK180" s="185">
        <f>ROUND(I180*H180,2)</f>
        <v>0</v>
      </c>
      <c r="BL180" s="17" t="s">
        <v>174</v>
      </c>
      <c r="BM180" s="17" t="s">
        <v>867</v>
      </c>
    </row>
    <row r="181" s="12" customFormat="1">
      <c r="B181" s="186"/>
      <c r="D181" s="187" t="s">
        <v>176</v>
      </c>
      <c r="E181" s="188" t="s">
        <v>3</v>
      </c>
      <c r="F181" s="189" t="s">
        <v>868</v>
      </c>
      <c r="H181" s="190">
        <v>0.34100000000000003</v>
      </c>
      <c r="I181" s="191"/>
      <c r="L181" s="186"/>
      <c r="M181" s="192"/>
      <c r="N181" s="193"/>
      <c r="O181" s="193"/>
      <c r="P181" s="193"/>
      <c r="Q181" s="193"/>
      <c r="R181" s="193"/>
      <c r="S181" s="193"/>
      <c r="T181" s="194"/>
      <c r="AT181" s="188" t="s">
        <v>176</v>
      </c>
      <c r="AU181" s="188" t="s">
        <v>84</v>
      </c>
      <c r="AV181" s="12" t="s">
        <v>84</v>
      </c>
      <c r="AW181" s="12" t="s">
        <v>35</v>
      </c>
      <c r="AX181" s="12" t="s">
        <v>80</v>
      </c>
      <c r="AY181" s="188" t="s">
        <v>166</v>
      </c>
    </row>
    <row r="182" s="11" customFormat="1" ht="22.8" customHeight="1">
      <c r="B182" s="160"/>
      <c r="D182" s="161" t="s">
        <v>72</v>
      </c>
      <c r="E182" s="171" t="s">
        <v>316</v>
      </c>
      <c r="F182" s="171" t="s">
        <v>317</v>
      </c>
      <c r="I182" s="163"/>
      <c r="J182" s="172">
        <f>BK182</f>
        <v>0</v>
      </c>
      <c r="L182" s="160"/>
      <c r="M182" s="165"/>
      <c r="N182" s="166"/>
      <c r="O182" s="166"/>
      <c r="P182" s="167">
        <f>P183</f>
        <v>0</v>
      </c>
      <c r="Q182" s="166"/>
      <c r="R182" s="167">
        <f>R183</f>
        <v>0</v>
      </c>
      <c r="S182" s="166"/>
      <c r="T182" s="168">
        <f>T183</f>
        <v>0</v>
      </c>
      <c r="AR182" s="161" t="s">
        <v>80</v>
      </c>
      <c r="AT182" s="169" t="s">
        <v>72</v>
      </c>
      <c r="AU182" s="169" t="s">
        <v>80</v>
      </c>
      <c r="AY182" s="161" t="s">
        <v>166</v>
      </c>
      <c r="BK182" s="170">
        <f>BK183</f>
        <v>0</v>
      </c>
    </row>
    <row r="183" s="1" customFormat="1" ht="22.5" customHeight="1">
      <c r="B183" s="173"/>
      <c r="C183" s="174" t="s">
        <v>360</v>
      </c>
      <c r="D183" s="174" t="s">
        <v>169</v>
      </c>
      <c r="E183" s="175" t="s">
        <v>319</v>
      </c>
      <c r="F183" s="176" t="s">
        <v>320</v>
      </c>
      <c r="G183" s="177" t="s">
        <v>296</v>
      </c>
      <c r="H183" s="178">
        <v>2.351</v>
      </c>
      <c r="I183" s="179"/>
      <c r="J183" s="180">
        <f>ROUND(I183*H183,2)</f>
        <v>0</v>
      </c>
      <c r="K183" s="176" t="s">
        <v>173</v>
      </c>
      <c r="L183" s="35"/>
      <c r="M183" s="181" t="s">
        <v>3</v>
      </c>
      <c r="N183" s="182" t="s">
        <v>45</v>
      </c>
      <c r="O183" s="65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AR183" s="17" t="s">
        <v>174</v>
      </c>
      <c r="AT183" s="17" t="s">
        <v>169</v>
      </c>
      <c r="AU183" s="17" t="s">
        <v>84</v>
      </c>
      <c r="AY183" s="17" t="s">
        <v>166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84</v>
      </c>
      <c r="BK183" s="185">
        <f>ROUND(I183*H183,2)</f>
        <v>0</v>
      </c>
      <c r="BL183" s="17" t="s">
        <v>174</v>
      </c>
      <c r="BM183" s="17" t="s">
        <v>869</v>
      </c>
    </row>
    <row r="184" s="11" customFormat="1" ht="25.92" customHeight="1">
      <c r="B184" s="160"/>
      <c r="D184" s="161" t="s">
        <v>72</v>
      </c>
      <c r="E184" s="162" t="s">
        <v>322</v>
      </c>
      <c r="F184" s="162" t="s">
        <v>323</v>
      </c>
      <c r="I184" s="163"/>
      <c r="J184" s="164">
        <f>BK184</f>
        <v>0</v>
      </c>
      <c r="L184" s="160"/>
      <c r="M184" s="165"/>
      <c r="N184" s="166"/>
      <c r="O184" s="166"/>
      <c r="P184" s="167">
        <f>P185+P199+P205+P214+P226+P233</f>
        <v>0</v>
      </c>
      <c r="Q184" s="166"/>
      <c r="R184" s="167">
        <f>R185+R199+R205+R214+R226+R233</f>
        <v>0.35870552</v>
      </c>
      <c r="S184" s="166"/>
      <c r="T184" s="168">
        <f>T185+T199+T205+T214+T226+T233</f>
        <v>0.0127145</v>
      </c>
      <c r="AR184" s="161" t="s">
        <v>84</v>
      </c>
      <c r="AT184" s="169" t="s">
        <v>72</v>
      </c>
      <c r="AU184" s="169" t="s">
        <v>73</v>
      </c>
      <c r="AY184" s="161" t="s">
        <v>166</v>
      </c>
      <c r="BK184" s="170">
        <f>BK185+BK199+BK205+BK214+BK226+BK233</f>
        <v>0</v>
      </c>
    </row>
    <row r="185" s="11" customFormat="1" ht="22.8" customHeight="1">
      <c r="B185" s="160"/>
      <c r="D185" s="161" t="s">
        <v>72</v>
      </c>
      <c r="E185" s="171" t="s">
        <v>324</v>
      </c>
      <c r="F185" s="171" t="s">
        <v>325</v>
      </c>
      <c r="I185" s="163"/>
      <c r="J185" s="172">
        <f>BK185</f>
        <v>0</v>
      </c>
      <c r="L185" s="160"/>
      <c r="M185" s="165"/>
      <c r="N185" s="166"/>
      <c r="O185" s="166"/>
      <c r="P185" s="167">
        <f>SUM(P186:P198)</f>
        <v>0</v>
      </c>
      <c r="Q185" s="166"/>
      <c r="R185" s="167">
        <f>SUM(R186:R198)</f>
        <v>0.039452479999999998</v>
      </c>
      <c r="S185" s="166"/>
      <c r="T185" s="168">
        <f>SUM(T186:T198)</f>
        <v>0</v>
      </c>
      <c r="AR185" s="161" t="s">
        <v>84</v>
      </c>
      <c r="AT185" s="169" t="s">
        <v>72</v>
      </c>
      <c r="AU185" s="169" t="s">
        <v>80</v>
      </c>
      <c r="AY185" s="161" t="s">
        <v>166</v>
      </c>
      <c r="BK185" s="170">
        <f>SUM(BK186:BK198)</f>
        <v>0</v>
      </c>
    </row>
    <row r="186" s="1" customFormat="1" ht="16.5" customHeight="1">
      <c r="B186" s="173"/>
      <c r="C186" s="174" t="s">
        <v>364</v>
      </c>
      <c r="D186" s="174" t="s">
        <v>169</v>
      </c>
      <c r="E186" s="175" t="s">
        <v>327</v>
      </c>
      <c r="F186" s="176" t="s">
        <v>328</v>
      </c>
      <c r="G186" s="177" t="s">
        <v>172</v>
      </c>
      <c r="H186" s="178">
        <v>9.375</v>
      </c>
      <c r="I186" s="179"/>
      <c r="J186" s="180">
        <f>ROUND(I186*H186,2)</f>
        <v>0</v>
      </c>
      <c r="K186" s="176" t="s">
        <v>173</v>
      </c>
      <c r="L186" s="35"/>
      <c r="M186" s="181" t="s">
        <v>3</v>
      </c>
      <c r="N186" s="182" t="s">
        <v>45</v>
      </c>
      <c r="O186" s="65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AR186" s="17" t="s">
        <v>184</v>
      </c>
      <c r="AT186" s="17" t="s">
        <v>169</v>
      </c>
      <c r="AU186" s="17" t="s">
        <v>84</v>
      </c>
      <c r="AY186" s="17" t="s">
        <v>166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7" t="s">
        <v>84</v>
      </c>
      <c r="BK186" s="185">
        <f>ROUND(I186*H186,2)</f>
        <v>0</v>
      </c>
      <c r="BL186" s="17" t="s">
        <v>184</v>
      </c>
      <c r="BM186" s="17" t="s">
        <v>870</v>
      </c>
    </row>
    <row r="187" s="12" customFormat="1">
      <c r="B187" s="186"/>
      <c r="D187" s="187" t="s">
        <v>176</v>
      </c>
      <c r="E187" s="188" t="s">
        <v>3</v>
      </c>
      <c r="F187" s="189" t="s">
        <v>871</v>
      </c>
      <c r="H187" s="190">
        <v>9.375</v>
      </c>
      <c r="I187" s="191"/>
      <c r="L187" s="186"/>
      <c r="M187" s="192"/>
      <c r="N187" s="193"/>
      <c r="O187" s="193"/>
      <c r="P187" s="193"/>
      <c r="Q187" s="193"/>
      <c r="R187" s="193"/>
      <c r="S187" s="193"/>
      <c r="T187" s="194"/>
      <c r="AT187" s="188" t="s">
        <v>176</v>
      </c>
      <c r="AU187" s="188" t="s">
        <v>84</v>
      </c>
      <c r="AV187" s="12" t="s">
        <v>84</v>
      </c>
      <c r="AW187" s="12" t="s">
        <v>35</v>
      </c>
      <c r="AX187" s="12" t="s">
        <v>80</v>
      </c>
      <c r="AY187" s="188" t="s">
        <v>166</v>
      </c>
    </row>
    <row r="188" s="1" customFormat="1" ht="16.5" customHeight="1">
      <c r="B188" s="173"/>
      <c r="C188" s="203" t="s">
        <v>368</v>
      </c>
      <c r="D188" s="203" t="s">
        <v>202</v>
      </c>
      <c r="E188" s="204" t="s">
        <v>342</v>
      </c>
      <c r="F188" s="205" t="s">
        <v>332</v>
      </c>
      <c r="G188" s="206" t="s">
        <v>333</v>
      </c>
      <c r="H188" s="207">
        <v>14.063000000000001</v>
      </c>
      <c r="I188" s="208"/>
      <c r="J188" s="209">
        <f>ROUND(I188*H188,2)</f>
        <v>0</v>
      </c>
      <c r="K188" s="205" t="s">
        <v>205</v>
      </c>
      <c r="L188" s="210"/>
      <c r="M188" s="211" t="s">
        <v>3</v>
      </c>
      <c r="N188" s="212" t="s">
        <v>45</v>
      </c>
      <c r="O188" s="65"/>
      <c r="P188" s="183">
        <f>O188*H188</f>
        <v>0</v>
      </c>
      <c r="Q188" s="183">
        <v>0.001</v>
      </c>
      <c r="R188" s="183">
        <f>Q188*H188</f>
        <v>0.014063000000000001</v>
      </c>
      <c r="S188" s="183">
        <v>0</v>
      </c>
      <c r="T188" s="184">
        <f>S188*H188</f>
        <v>0</v>
      </c>
      <c r="AR188" s="17" t="s">
        <v>334</v>
      </c>
      <c r="AT188" s="17" t="s">
        <v>202</v>
      </c>
      <c r="AU188" s="17" t="s">
        <v>84</v>
      </c>
      <c r="AY188" s="17" t="s">
        <v>166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7" t="s">
        <v>84</v>
      </c>
      <c r="BK188" s="185">
        <f>ROUND(I188*H188,2)</f>
        <v>0</v>
      </c>
      <c r="BL188" s="17" t="s">
        <v>184</v>
      </c>
      <c r="BM188" s="17" t="s">
        <v>872</v>
      </c>
    </row>
    <row r="189" s="12" customFormat="1">
      <c r="B189" s="186"/>
      <c r="D189" s="187" t="s">
        <v>176</v>
      </c>
      <c r="F189" s="189" t="s">
        <v>873</v>
      </c>
      <c r="H189" s="190">
        <v>14.063000000000001</v>
      </c>
      <c r="I189" s="191"/>
      <c r="L189" s="186"/>
      <c r="M189" s="192"/>
      <c r="N189" s="193"/>
      <c r="O189" s="193"/>
      <c r="P189" s="193"/>
      <c r="Q189" s="193"/>
      <c r="R189" s="193"/>
      <c r="S189" s="193"/>
      <c r="T189" s="194"/>
      <c r="AT189" s="188" t="s">
        <v>176</v>
      </c>
      <c r="AU189" s="188" t="s">
        <v>84</v>
      </c>
      <c r="AV189" s="12" t="s">
        <v>84</v>
      </c>
      <c r="AW189" s="12" t="s">
        <v>4</v>
      </c>
      <c r="AX189" s="12" t="s">
        <v>80</v>
      </c>
      <c r="AY189" s="188" t="s">
        <v>166</v>
      </c>
    </row>
    <row r="190" s="1" customFormat="1" ht="16.5" customHeight="1">
      <c r="B190" s="173"/>
      <c r="C190" s="174" t="s">
        <v>372</v>
      </c>
      <c r="D190" s="174" t="s">
        <v>169</v>
      </c>
      <c r="E190" s="175" t="s">
        <v>874</v>
      </c>
      <c r="F190" s="176" t="s">
        <v>875</v>
      </c>
      <c r="G190" s="177" t="s">
        <v>172</v>
      </c>
      <c r="H190" s="178">
        <v>14.1</v>
      </c>
      <c r="I190" s="179"/>
      <c r="J190" s="180">
        <f>ROUND(I190*H190,2)</f>
        <v>0</v>
      </c>
      <c r="K190" s="176" t="s">
        <v>173</v>
      </c>
      <c r="L190" s="35"/>
      <c r="M190" s="181" t="s">
        <v>3</v>
      </c>
      <c r="N190" s="182" t="s">
        <v>45</v>
      </c>
      <c r="O190" s="65"/>
      <c r="P190" s="183">
        <f>O190*H190</f>
        <v>0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AR190" s="17" t="s">
        <v>184</v>
      </c>
      <c r="AT190" s="17" t="s">
        <v>169</v>
      </c>
      <c r="AU190" s="17" t="s">
        <v>84</v>
      </c>
      <c r="AY190" s="17" t="s">
        <v>166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84</v>
      </c>
      <c r="BK190" s="185">
        <f>ROUND(I190*H190,2)</f>
        <v>0</v>
      </c>
      <c r="BL190" s="17" t="s">
        <v>184</v>
      </c>
      <c r="BM190" s="17" t="s">
        <v>876</v>
      </c>
    </row>
    <row r="191" s="12" customFormat="1">
      <c r="B191" s="186"/>
      <c r="D191" s="187" t="s">
        <v>176</v>
      </c>
      <c r="E191" s="188" t="s">
        <v>3</v>
      </c>
      <c r="F191" s="189" t="s">
        <v>877</v>
      </c>
      <c r="H191" s="190">
        <v>14.1</v>
      </c>
      <c r="I191" s="191"/>
      <c r="L191" s="186"/>
      <c r="M191" s="192"/>
      <c r="N191" s="193"/>
      <c r="O191" s="193"/>
      <c r="P191" s="193"/>
      <c r="Q191" s="193"/>
      <c r="R191" s="193"/>
      <c r="S191" s="193"/>
      <c r="T191" s="194"/>
      <c r="AT191" s="188" t="s">
        <v>176</v>
      </c>
      <c r="AU191" s="188" t="s">
        <v>84</v>
      </c>
      <c r="AV191" s="12" t="s">
        <v>84</v>
      </c>
      <c r="AW191" s="12" t="s">
        <v>35</v>
      </c>
      <c r="AX191" s="12" t="s">
        <v>80</v>
      </c>
      <c r="AY191" s="188" t="s">
        <v>166</v>
      </c>
    </row>
    <row r="192" s="1" customFormat="1" ht="16.5" customHeight="1">
      <c r="B192" s="173"/>
      <c r="C192" s="203" t="s">
        <v>376</v>
      </c>
      <c r="D192" s="203" t="s">
        <v>202</v>
      </c>
      <c r="E192" s="204" t="s">
        <v>878</v>
      </c>
      <c r="F192" s="205" t="s">
        <v>879</v>
      </c>
      <c r="G192" s="206" t="s">
        <v>333</v>
      </c>
      <c r="H192" s="207">
        <v>1.6639999999999999</v>
      </c>
      <c r="I192" s="208"/>
      <c r="J192" s="209">
        <f>ROUND(I192*H192,2)</f>
        <v>0</v>
      </c>
      <c r="K192" s="205" t="s">
        <v>205</v>
      </c>
      <c r="L192" s="210"/>
      <c r="M192" s="211" t="s">
        <v>3</v>
      </c>
      <c r="N192" s="212" t="s">
        <v>45</v>
      </c>
      <c r="O192" s="65"/>
      <c r="P192" s="183">
        <f>O192*H192</f>
        <v>0</v>
      </c>
      <c r="Q192" s="183">
        <v>0.001</v>
      </c>
      <c r="R192" s="183">
        <f>Q192*H192</f>
        <v>0.0016639999999999999</v>
      </c>
      <c r="S192" s="183">
        <v>0</v>
      </c>
      <c r="T192" s="184">
        <f>S192*H192</f>
        <v>0</v>
      </c>
      <c r="AR192" s="17" t="s">
        <v>334</v>
      </c>
      <c r="AT192" s="17" t="s">
        <v>202</v>
      </c>
      <c r="AU192" s="17" t="s">
        <v>84</v>
      </c>
      <c r="AY192" s="17" t="s">
        <v>166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7" t="s">
        <v>84</v>
      </c>
      <c r="BK192" s="185">
        <f>ROUND(I192*H192,2)</f>
        <v>0</v>
      </c>
      <c r="BL192" s="17" t="s">
        <v>184</v>
      </c>
      <c r="BM192" s="17" t="s">
        <v>880</v>
      </c>
    </row>
    <row r="193" s="12" customFormat="1">
      <c r="B193" s="186"/>
      <c r="D193" s="187" t="s">
        <v>176</v>
      </c>
      <c r="F193" s="189" t="s">
        <v>881</v>
      </c>
      <c r="H193" s="190">
        <v>1.6639999999999999</v>
      </c>
      <c r="I193" s="191"/>
      <c r="L193" s="186"/>
      <c r="M193" s="192"/>
      <c r="N193" s="193"/>
      <c r="O193" s="193"/>
      <c r="P193" s="193"/>
      <c r="Q193" s="193"/>
      <c r="R193" s="193"/>
      <c r="S193" s="193"/>
      <c r="T193" s="194"/>
      <c r="AT193" s="188" t="s">
        <v>176</v>
      </c>
      <c r="AU193" s="188" t="s">
        <v>84</v>
      </c>
      <c r="AV193" s="12" t="s">
        <v>84</v>
      </c>
      <c r="AW193" s="12" t="s">
        <v>4</v>
      </c>
      <c r="AX193" s="12" t="s">
        <v>80</v>
      </c>
      <c r="AY193" s="188" t="s">
        <v>166</v>
      </c>
    </row>
    <row r="194" s="1" customFormat="1" ht="16.5" customHeight="1">
      <c r="B194" s="173"/>
      <c r="C194" s="174" t="s">
        <v>381</v>
      </c>
      <c r="D194" s="174" t="s">
        <v>169</v>
      </c>
      <c r="E194" s="175" t="s">
        <v>346</v>
      </c>
      <c r="F194" s="176" t="s">
        <v>347</v>
      </c>
      <c r="G194" s="177" t="s">
        <v>172</v>
      </c>
      <c r="H194" s="178">
        <v>4.3129999999999997</v>
      </c>
      <c r="I194" s="179"/>
      <c r="J194" s="180">
        <f>ROUND(I194*H194,2)</f>
        <v>0</v>
      </c>
      <c r="K194" s="176" t="s">
        <v>173</v>
      </c>
      <c r="L194" s="35"/>
      <c r="M194" s="181" t="s">
        <v>3</v>
      </c>
      <c r="N194" s="182" t="s">
        <v>45</v>
      </c>
      <c r="O194" s="65"/>
      <c r="P194" s="183">
        <f>O194*H194</f>
        <v>0</v>
      </c>
      <c r="Q194" s="183">
        <v>0.0045199999999999997</v>
      </c>
      <c r="R194" s="183">
        <f>Q194*H194</f>
        <v>0.019494759999999996</v>
      </c>
      <c r="S194" s="183">
        <v>0</v>
      </c>
      <c r="T194" s="184">
        <f>S194*H194</f>
        <v>0</v>
      </c>
      <c r="AR194" s="17" t="s">
        <v>184</v>
      </c>
      <c r="AT194" s="17" t="s">
        <v>169</v>
      </c>
      <c r="AU194" s="17" t="s">
        <v>84</v>
      </c>
      <c r="AY194" s="17" t="s">
        <v>166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7" t="s">
        <v>84</v>
      </c>
      <c r="BK194" s="185">
        <f>ROUND(I194*H194,2)</f>
        <v>0</v>
      </c>
      <c r="BL194" s="17" t="s">
        <v>184</v>
      </c>
      <c r="BM194" s="17" t="s">
        <v>882</v>
      </c>
    </row>
    <row r="195" s="12" customFormat="1">
      <c r="B195" s="186"/>
      <c r="D195" s="187" t="s">
        <v>176</v>
      </c>
      <c r="E195" s="188" t="s">
        <v>3</v>
      </c>
      <c r="F195" s="189" t="s">
        <v>883</v>
      </c>
      <c r="H195" s="190">
        <v>4.3129999999999997</v>
      </c>
      <c r="I195" s="191"/>
      <c r="L195" s="186"/>
      <c r="M195" s="192"/>
      <c r="N195" s="193"/>
      <c r="O195" s="193"/>
      <c r="P195" s="193"/>
      <c r="Q195" s="193"/>
      <c r="R195" s="193"/>
      <c r="S195" s="193"/>
      <c r="T195" s="194"/>
      <c r="AT195" s="188" t="s">
        <v>176</v>
      </c>
      <c r="AU195" s="188" t="s">
        <v>84</v>
      </c>
      <c r="AV195" s="12" t="s">
        <v>84</v>
      </c>
      <c r="AW195" s="12" t="s">
        <v>35</v>
      </c>
      <c r="AX195" s="12" t="s">
        <v>80</v>
      </c>
      <c r="AY195" s="188" t="s">
        <v>166</v>
      </c>
    </row>
    <row r="196" s="1" customFormat="1" ht="16.5" customHeight="1">
      <c r="B196" s="173"/>
      <c r="C196" s="174" t="s">
        <v>387</v>
      </c>
      <c r="D196" s="174" t="s">
        <v>169</v>
      </c>
      <c r="E196" s="175" t="s">
        <v>350</v>
      </c>
      <c r="F196" s="176" t="s">
        <v>351</v>
      </c>
      <c r="G196" s="177" t="s">
        <v>172</v>
      </c>
      <c r="H196" s="178">
        <v>0.93600000000000005</v>
      </c>
      <c r="I196" s="179"/>
      <c r="J196" s="180">
        <f>ROUND(I196*H196,2)</f>
        <v>0</v>
      </c>
      <c r="K196" s="176" t="s">
        <v>173</v>
      </c>
      <c r="L196" s="35"/>
      <c r="M196" s="181" t="s">
        <v>3</v>
      </c>
      <c r="N196" s="182" t="s">
        <v>45</v>
      </c>
      <c r="O196" s="65"/>
      <c r="P196" s="183">
        <f>O196*H196</f>
        <v>0</v>
      </c>
      <c r="Q196" s="183">
        <v>0.0045199999999999997</v>
      </c>
      <c r="R196" s="183">
        <f>Q196*H196</f>
        <v>0.0042307200000000003</v>
      </c>
      <c r="S196" s="183">
        <v>0</v>
      </c>
      <c r="T196" s="184">
        <f>S196*H196</f>
        <v>0</v>
      </c>
      <c r="AR196" s="17" t="s">
        <v>184</v>
      </c>
      <c r="AT196" s="17" t="s">
        <v>169</v>
      </c>
      <c r="AU196" s="17" t="s">
        <v>84</v>
      </c>
      <c r="AY196" s="17" t="s">
        <v>166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7" t="s">
        <v>84</v>
      </c>
      <c r="BK196" s="185">
        <f>ROUND(I196*H196,2)</f>
        <v>0</v>
      </c>
      <c r="BL196" s="17" t="s">
        <v>184</v>
      </c>
      <c r="BM196" s="17" t="s">
        <v>884</v>
      </c>
    </row>
    <row r="197" s="12" customFormat="1">
      <c r="B197" s="186"/>
      <c r="D197" s="187" t="s">
        <v>176</v>
      </c>
      <c r="E197" s="188" t="s">
        <v>3</v>
      </c>
      <c r="F197" s="189" t="s">
        <v>885</v>
      </c>
      <c r="H197" s="190">
        <v>0.93600000000000005</v>
      </c>
      <c r="I197" s="191"/>
      <c r="L197" s="186"/>
      <c r="M197" s="192"/>
      <c r="N197" s="193"/>
      <c r="O197" s="193"/>
      <c r="P197" s="193"/>
      <c r="Q197" s="193"/>
      <c r="R197" s="193"/>
      <c r="S197" s="193"/>
      <c r="T197" s="194"/>
      <c r="AT197" s="188" t="s">
        <v>176</v>
      </c>
      <c r="AU197" s="188" t="s">
        <v>84</v>
      </c>
      <c r="AV197" s="12" t="s">
        <v>84</v>
      </c>
      <c r="AW197" s="12" t="s">
        <v>35</v>
      </c>
      <c r="AX197" s="12" t="s">
        <v>80</v>
      </c>
      <c r="AY197" s="188" t="s">
        <v>166</v>
      </c>
    </row>
    <row r="198" s="1" customFormat="1" ht="22.5" customHeight="1">
      <c r="B198" s="173"/>
      <c r="C198" s="174" t="s">
        <v>391</v>
      </c>
      <c r="D198" s="174" t="s">
        <v>169</v>
      </c>
      <c r="E198" s="175" t="s">
        <v>354</v>
      </c>
      <c r="F198" s="176" t="s">
        <v>355</v>
      </c>
      <c r="G198" s="177" t="s">
        <v>356</v>
      </c>
      <c r="H198" s="213"/>
      <c r="I198" s="179"/>
      <c r="J198" s="180">
        <f>ROUND(I198*H198,2)</f>
        <v>0</v>
      </c>
      <c r="K198" s="176" t="s">
        <v>173</v>
      </c>
      <c r="L198" s="35"/>
      <c r="M198" s="181" t="s">
        <v>3</v>
      </c>
      <c r="N198" s="182" t="s">
        <v>45</v>
      </c>
      <c r="O198" s="65"/>
      <c r="P198" s="183">
        <f>O198*H198</f>
        <v>0</v>
      </c>
      <c r="Q198" s="183">
        <v>0</v>
      </c>
      <c r="R198" s="183">
        <f>Q198*H198</f>
        <v>0</v>
      </c>
      <c r="S198" s="183">
        <v>0</v>
      </c>
      <c r="T198" s="184">
        <f>S198*H198</f>
        <v>0</v>
      </c>
      <c r="AR198" s="17" t="s">
        <v>184</v>
      </c>
      <c r="AT198" s="17" t="s">
        <v>169</v>
      </c>
      <c r="AU198" s="17" t="s">
        <v>84</v>
      </c>
      <c r="AY198" s="17" t="s">
        <v>166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7" t="s">
        <v>84</v>
      </c>
      <c r="BK198" s="185">
        <f>ROUND(I198*H198,2)</f>
        <v>0</v>
      </c>
      <c r="BL198" s="17" t="s">
        <v>184</v>
      </c>
      <c r="BM198" s="17" t="s">
        <v>886</v>
      </c>
    </row>
    <row r="199" s="11" customFormat="1" ht="22.8" customHeight="1">
      <c r="B199" s="160"/>
      <c r="D199" s="161" t="s">
        <v>72</v>
      </c>
      <c r="E199" s="171" t="s">
        <v>358</v>
      </c>
      <c r="F199" s="171" t="s">
        <v>359</v>
      </c>
      <c r="I199" s="163"/>
      <c r="J199" s="172">
        <f>BK199</f>
        <v>0</v>
      </c>
      <c r="L199" s="160"/>
      <c r="M199" s="165"/>
      <c r="N199" s="166"/>
      <c r="O199" s="166"/>
      <c r="P199" s="167">
        <f>SUM(P200:P204)</f>
        <v>0</v>
      </c>
      <c r="Q199" s="166"/>
      <c r="R199" s="167">
        <f>SUM(R200:R204)</f>
        <v>0.0013800000000000002</v>
      </c>
      <c r="S199" s="166"/>
      <c r="T199" s="168">
        <f>SUM(T200:T204)</f>
        <v>0</v>
      </c>
      <c r="AR199" s="161" t="s">
        <v>84</v>
      </c>
      <c r="AT199" s="169" t="s">
        <v>72</v>
      </c>
      <c r="AU199" s="169" t="s">
        <v>80</v>
      </c>
      <c r="AY199" s="161" t="s">
        <v>166</v>
      </c>
      <c r="BK199" s="170">
        <f>SUM(BK200:BK204)</f>
        <v>0</v>
      </c>
    </row>
    <row r="200" s="1" customFormat="1" ht="16.5" customHeight="1">
      <c r="B200" s="173"/>
      <c r="C200" s="174" t="s">
        <v>395</v>
      </c>
      <c r="D200" s="174" t="s">
        <v>169</v>
      </c>
      <c r="E200" s="175" t="s">
        <v>361</v>
      </c>
      <c r="F200" s="176" t="s">
        <v>362</v>
      </c>
      <c r="G200" s="177" t="s">
        <v>172</v>
      </c>
      <c r="H200" s="178">
        <v>10.050000000000001</v>
      </c>
      <c r="I200" s="179"/>
      <c r="J200" s="180">
        <f>ROUND(I200*H200,2)</f>
        <v>0</v>
      </c>
      <c r="K200" s="176" t="s">
        <v>3</v>
      </c>
      <c r="L200" s="35"/>
      <c r="M200" s="181" t="s">
        <v>3</v>
      </c>
      <c r="N200" s="182" t="s">
        <v>45</v>
      </c>
      <c r="O200" s="65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AR200" s="17" t="s">
        <v>184</v>
      </c>
      <c r="AT200" s="17" t="s">
        <v>169</v>
      </c>
      <c r="AU200" s="17" t="s">
        <v>84</v>
      </c>
      <c r="AY200" s="17" t="s">
        <v>166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7" t="s">
        <v>84</v>
      </c>
      <c r="BK200" s="185">
        <f>ROUND(I200*H200,2)</f>
        <v>0</v>
      </c>
      <c r="BL200" s="17" t="s">
        <v>184</v>
      </c>
      <c r="BM200" s="17" t="s">
        <v>887</v>
      </c>
    </row>
    <row r="201" s="12" customFormat="1">
      <c r="B201" s="186"/>
      <c r="D201" s="187" t="s">
        <v>176</v>
      </c>
      <c r="E201" s="188" t="s">
        <v>3</v>
      </c>
      <c r="F201" s="189" t="s">
        <v>888</v>
      </c>
      <c r="H201" s="190">
        <v>10.050000000000001</v>
      </c>
      <c r="I201" s="191"/>
      <c r="L201" s="186"/>
      <c r="M201" s="192"/>
      <c r="N201" s="193"/>
      <c r="O201" s="193"/>
      <c r="P201" s="193"/>
      <c r="Q201" s="193"/>
      <c r="R201" s="193"/>
      <c r="S201" s="193"/>
      <c r="T201" s="194"/>
      <c r="AT201" s="188" t="s">
        <v>176</v>
      </c>
      <c r="AU201" s="188" t="s">
        <v>84</v>
      </c>
      <c r="AV201" s="12" t="s">
        <v>84</v>
      </c>
      <c r="AW201" s="12" t="s">
        <v>35</v>
      </c>
      <c r="AX201" s="12" t="s">
        <v>80</v>
      </c>
      <c r="AY201" s="188" t="s">
        <v>166</v>
      </c>
    </row>
    <row r="202" s="1" customFormat="1" ht="16.5" customHeight="1">
      <c r="B202" s="173"/>
      <c r="C202" s="174" t="s">
        <v>400</v>
      </c>
      <c r="D202" s="174" t="s">
        <v>169</v>
      </c>
      <c r="E202" s="175" t="s">
        <v>365</v>
      </c>
      <c r="F202" s="176" t="s">
        <v>366</v>
      </c>
      <c r="G202" s="177" t="s">
        <v>172</v>
      </c>
      <c r="H202" s="178">
        <v>8.625</v>
      </c>
      <c r="I202" s="179"/>
      <c r="J202" s="180">
        <f>ROUND(I202*H202,2)</f>
        <v>0</v>
      </c>
      <c r="K202" s="176" t="s">
        <v>3</v>
      </c>
      <c r="L202" s="35"/>
      <c r="M202" s="181" t="s">
        <v>3</v>
      </c>
      <c r="N202" s="182" t="s">
        <v>45</v>
      </c>
      <c r="O202" s="65"/>
      <c r="P202" s="183">
        <f>O202*H202</f>
        <v>0</v>
      </c>
      <c r="Q202" s="183">
        <v>0.00016000000000000001</v>
      </c>
      <c r="R202" s="183">
        <f>Q202*H202</f>
        <v>0.0013800000000000002</v>
      </c>
      <c r="S202" s="183">
        <v>0</v>
      </c>
      <c r="T202" s="184">
        <f>S202*H202</f>
        <v>0</v>
      </c>
      <c r="AR202" s="17" t="s">
        <v>184</v>
      </c>
      <c r="AT202" s="17" t="s">
        <v>169</v>
      </c>
      <c r="AU202" s="17" t="s">
        <v>84</v>
      </c>
      <c r="AY202" s="17" t="s">
        <v>166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7" t="s">
        <v>84</v>
      </c>
      <c r="BK202" s="185">
        <f>ROUND(I202*H202,2)</f>
        <v>0</v>
      </c>
      <c r="BL202" s="17" t="s">
        <v>184</v>
      </c>
      <c r="BM202" s="17" t="s">
        <v>889</v>
      </c>
    </row>
    <row r="203" s="12" customFormat="1">
      <c r="B203" s="186"/>
      <c r="D203" s="187" t="s">
        <v>176</v>
      </c>
      <c r="E203" s="188" t="s">
        <v>3</v>
      </c>
      <c r="F203" s="189" t="s">
        <v>890</v>
      </c>
      <c r="H203" s="190">
        <v>8.625</v>
      </c>
      <c r="I203" s="191"/>
      <c r="L203" s="186"/>
      <c r="M203" s="192"/>
      <c r="N203" s="193"/>
      <c r="O203" s="193"/>
      <c r="P203" s="193"/>
      <c r="Q203" s="193"/>
      <c r="R203" s="193"/>
      <c r="S203" s="193"/>
      <c r="T203" s="194"/>
      <c r="AT203" s="188" t="s">
        <v>176</v>
      </c>
      <c r="AU203" s="188" t="s">
        <v>84</v>
      </c>
      <c r="AV203" s="12" t="s">
        <v>84</v>
      </c>
      <c r="AW203" s="12" t="s">
        <v>35</v>
      </c>
      <c r="AX203" s="12" t="s">
        <v>80</v>
      </c>
      <c r="AY203" s="188" t="s">
        <v>166</v>
      </c>
    </row>
    <row r="204" s="1" customFormat="1" ht="22.5" customHeight="1">
      <c r="B204" s="173"/>
      <c r="C204" s="174" t="s">
        <v>406</v>
      </c>
      <c r="D204" s="174" t="s">
        <v>169</v>
      </c>
      <c r="E204" s="175" t="s">
        <v>382</v>
      </c>
      <c r="F204" s="176" t="s">
        <v>383</v>
      </c>
      <c r="G204" s="177" t="s">
        <v>356</v>
      </c>
      <c r="H204" s="213"/>
      <c r="I204" s="179"/>
      <c r="J204" s="180">
        <f>ROUND(I204*H204,2)</f>
        <v>0</v>
      </c>
      <c r="K204" s="176" t="s">
        <v>173</v>
      </c>
      <c r="L204" s="35"/>
      <c r="M204" s="181" t="s">
        <v>3</v>
      </c>
      <c r="N204" s="182" t="s">
        <v>45</v>
      </c>
      <c r="O204" s="65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AR204" s="17" t="s">
        <v>184</v>
      </c>
      <c r="AT204" s="17" t="s">
        <v>169</v>
      </c>
      <c r="AU204" s="17" t="s">
        <v>84</v>
      </c>
      <c r="AY204" s="17" t="s">
        <v>166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84</v>
      </c>
      <c r="BK204" s="185">
        <f>ROUND(I204*H204,2)</f>
        <v>0</v>
      </c>
      <c r="BL204" s="17" t="s">
        <v>184</v>
      </c>
      <c r="BM204" s="17" t="s">
        <v>891</v>
      </c>
    </row>
    <row r="205" s="11" customFormat="1" ht="22.8" customHeight="1">
      <c r="B205" s="160"/>
      <c r="D205" s="161" t="s">
        <v>72</v>
      </c>
      <c r="E205" s="171" t="s">
        <v>404</v>
      </c>
      <c r="F205" s="171" t="s">
        <v>405</v>
      </c>
      <c r="I205" s="163"/>
      <c r="J205" s="172">
        <f>BK205</f>
        <v>0</v>
      </c>
      <c r="L205" s="160"/>
      <c r="M205" s="165"/>
      <c r="N205" s="166"/>
      <c r="O205" s="166"/>
      <c r="P205" s="167">
        <f>SUM(P206:P213)</f>
        <v>0</v>
      </c>
      <c r="Q205" s="166"/>
      <c r="R205" s="167">
        <f>SUM(R206:R213)</f>
        <v>0.036729000000000005</v>
      </c>
      <c r="S205" s="166"/>
      <c r="T205" s="168">
        <f>SUM(T206:T213)</f>
        <v>0.0127145</v>
      </c>
      <c r="AR205" s="161" t="s">
        <v>84</v>
      </c>
      <c r="AT205" s="169" t="s">
        <v>72</v>
      </c>
      <c r="AU205" s="169" t="s">
        <v>80</v>
      </c>
      <c r="AY205" s="161" t="s">
        <v>166</v>
      </c>
      <c r="BK205" s="170">
        <f>SUM(BK206:BK213)</f>
        <v>0</v>
      </c>
    </row>
    <row r="206" s="1" customFormat="1" ht="16.5" customHeight="1">
      <c r="B206" s="173"/>
      <c r="C206" s="174" t="s">
        <v>410</v>
      </c>
      <c r="D206" s="174" t="s">
        <v>169</v>
      </c>
      <c r="E206" s="175" t="s">
        <v>407</v>
      </c>
      <c r="F206" s="176" t="s">
        <v>408</v>
      </c>
      <c r="G206" s="177" t="s">
        <v>200</v>
      </c>
      <c r="H206" s="178">
        <v>11.25</v>
      </c>
      <c r="I206" s="179"/>
      <c r="J206" s="180">
        <f>ROUND(I206*H206,2)</f>
        <v>0</v>
      </c>
      <c r="K206" s="176" t="s">
        <v>3</v>
      </c>
      <c r="L206" s="35"/>
      <c r="M206" s="181" t="s">
        <v>3</v>
      </c>
      <c r="N206" s="182" t="s">
        <v>45</v>
      </c>
      <c r="O206" s="65"/>
      <c r="P206" s="183">
        <f>O206*H206</f>
        <v>0</v>
      </c>
      <c r="Q206" s="183">
        <v>0</v>
      </c>
      <c r="R206" s="183">
        <f>Q206*H206</f>
        <v>0</v>
      </c>
      <c r="S206" s="183">
        <v>0.00067000000000000002</v>
      </c>
      <c r="T206" s="184">
        <f>S206*H206</f>
        <v>0.0075374999999999999</v>
      </c>
      <c r="AR206" s="17" t="s">
        <v>184</v>
      </c>
      <c r="AT206" s="17" t="s">
        <v>169</v>
      </c>
      <c r="AU206" s="17" t="s">
        <v>84</v>
      </c>
      <c r="AY206" s="17" t="s">
        <v>166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7" t="s">
        <v>84</v>
      </c>
      <c r="BK206" s="185">
        <f>ROUND(I206*H206,2)</f>
        <v>0</v>
      </c>
      <c r="BL206" s="17" t="s">
        <v>184</v>
      </c>
      <c r="BM206" s="17" t="s">
        <v>892</v>
      </c>
    </row>
    <row r="207" s="12" customFormat="1">
      <c r="B207" s="186"/>
      <c r="D207" s="187" t="s">
        <v>176</v>
      </c>
      <c r="E207" s="188" t="s">
        <v>3</v>
      </c>
      <c r="F207" s="189" t="s">
        <v>893</v>
      </c>
      <c r="H207" s="190">
        <v>11.25</v>
      </c>
      <c r="I207" s="191"/>
      <c r="L207" s="186"/>
      <c r="M207" s="192"/>
      <c r="N207" s="193"/>
      <c r="O207" s="193"/>
      <c r="P207" s="193"/>
      <c r="Q207" s="193"/>
      <c r="R207" s="193"/>
      <c r="S207" s="193"/>
      <c r="T207" s="194"/>
      <c r="AT207" s="188" t="s">
        <v>176</v>
      </c>
      <c r="AU207" s="188" t="s">
        <v>84</v>
      </c>
      <c r="AV207" s="12" t="s">
        <v>84</v>
      </c>
      <c r="AW207" s="12" t="s">
        <v>35</v>
      </c>
      <c r="AX207" s="12" t="s">
        <v>80</v>
      </c>
      <c r="AY207" s="188" t="s">
        <v>166</v>
      </c>
    </row>
    <row r="208" s="1" customFormat="1" ht="16.5" customHeight="1">
      <c r="B208" s="173"/>
      <c r="C208" s="174" t="s">
        <v>894</v>
      </c>
      <c r="D208" s="174" t="s">
        <v>169</v>
      </c>
      <c r="E208" s="175" t="s">
        <v>411</v>
      </c>
      <c r="F208" s="176" t="s">
        <v>412</v>
      </c>
      <c r="G208" s="177" t="s">
        <v>200</v>
      </c>
      <c r="H208" s="178">
        <v>3.1000000000000001</v>
      </c>
      <c r="I208" s="179"/>
      <c r="J208" s="180">
        <f>ROUND(I208*H208,2)</f>
        <v>0</v>
      </c>
      <c r="K208" s="176" t="s">
        <v>173</v>
      </c>
      <c r="L208" s="35"/>
      <c r="M208" s="181" t="s">
        <v>3</v>
      </c>
      <c r="N208" s="182" t="s">
        <v>45</v>
      </c>
      <c r="O208" s="65"/>
      <c r="P208" s="183">
        <f>O208*H208</f>
        <v>0</v>
      </c>
      <c r="Q208" s="183">
        <v>0</v>
      </c>
      <c r="R208" s="183">
        <f>Q208*H208</f>
        <v>0</v>
      </c>
      <c r="S208" s="183">
        <v>0.00167</v>
      </c>
      <c r="T208" s="184">
        <f>S208*H208</f>
        <v>0.0051770000000000002</v>
      </c>
      <c r="AR208" s="17" t="s">
        <v>184</v>
      </c>
      <c r="AT208" s="17" t="s">
        <v>169</v>
      </c>
      <c r="AU208" s="17" t="s">
        <v>84</v>
      </c>
      <c r="AY208" s="17" t="s">
        <v>166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84</v>
      </c>
      <c r="BK208" s="185">
        <f>ROUND(I208*H208,2)</f>
        <v>0</v>
      </c>
      <c r="BL208" s="17" t="s">
        <v>184</v>
      </c>
      <c r="BM208" s="17" t="s">
        <v>895</v>
      </c>
    </row>
    <row r="209" s="12" customFormat="1">
      <c r="B209" s="186"/>
      <c r="D209" s="187" t="s">
        <v>176</v>
      </c>
      <c r="E209" s="188" t="s">
        <v>3</v>
      </c>
      <c r="F209" s="189" t="s">
        <v>896</v>
      </c>
      <c r="H209" s="190">
        <v>3.1000000000000001</v>
      </c>
      <c r="I209" s="191"/>
      <c r="L209" s="186"/>
      <c r="M209" s="192"/>
      <c r="N209" s="193"/>
      <c r="O209" s="193"/>
      <c r="P209" s="193"/>
      <c r="Q209" s="193"/>
      <c r="R209" s="193"/>
      <c r="S209" s="193"/>
      <c r="T209" s="194"/>
      <c r="AT209" s="188" t="s">
        <v>176</v>
      </c>
      <c r="AU209" s="188" t="s">
        <v>84</v>
      </c>
      <c r="AV209" s="12" t="s">
        <v>84</v>
      </c>
      <c r="AW209" s="12" t="s">
        <v>35</v>
      </c>
      <c r="AX209" s="12" t="s">
        <v>80</v>
      </c>
      <c r="AY209" s="188" t="s">
        <v>166</v>
      </c>
    </row>
    <row r="210" s="1" customFormat="1" ht="16.5" customHeight="1">
      <c r="B210" s="173"/>
      <c r="C210" s="174" t="s">
        <v>424</v>
      </c>
      <c r="D210" s="174" t="s">
        <v>169</v>
      </c>
      <c r="E210" s="175" t="s">
        <v>416</v>
      </c>
      <c r="F210" s="176" t="s">
        <v>417</v>
      </c>
      <c r="G210" s="177" t="s">
        <v>200</v>
      </c>
      <c r="H210" s="178">
        <v>3.1000000000000001</v>
      </c>
      <c r="I210" s="179"/>
      <c r="J210" s="180">
        <f>ROUND(I210*H210,2)</f>
        <v>0</v>
      </c>
      <c r="K210" s="176" t="s">
        <v>3</v>
      </c>
      <c r="L210" s="35"/>
      <c r="M210" s="181" t="s">
        <v>3</v>
      </c>
      <c r="N210" s="182" t="s">
        <v>45</v>
      </c>
      <c r="O210" s="65"/>
      <c r="P210" s="183">
        <f>O210*H210</f>
        <v>0</v>
      </c>
      <c r="Q210" s="183">
        <v>0.0042900000000000004</v>
      </c>
      <c r="R210" s="183">
        <f>Q210*H210</f>
        <v>0.013299000000000002</v>
      </c>
      <c r="S210" s="183">
        <v>0</v>
      </c>
      <c r="T210" s="184">
        <f>S210*H210</f>
        <v>0</v>
      </c>
      <c r="AR210" s="17" t="s">
        <v>184</v>
      </c>
      <c r="AT210" s="17" t="s">
        <v>169</v>
      </c>
      <c r="AU210" s="17" t="s">
        <v>84</v>
      </c>
      <c r="AY210" s="17" t="s">
        <v>166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7" t="s">
        <v>84</v>
      </c>
      <c r="BK210" s="185">
        <f>ROUND(I210*H210,2)</f>
        <v>0</v>
      </c>
      <c r="BL210" s="17" t="s">
        <v>184</v>
      </c>
      <c r="BM210" s="17" t="s">
        <v>897</v>
      </c>
    </row>
    <row r="211" s="1" customFormat="1" ht="16.5" customHeight="1">
      <c r="B211" s="173"/>
      <c r="C211" s="174" t="s">
        <v>429</v>
      </c>
      <c r="D211" s="174" t="s">
        <v>169</v>
      </c>
      <c r="E211" s="175" t="s">
        <v>425</v>
      </c>
      <c r="F211" s="176" t="s">
        <v>426</v>
      </c>
      <c r="G211" s="177" t="s">
        <v>200</v>
      </c>
      <c r="H211" s="178">
        <v>10.65</v>
      </c>
      <c r="I211" s="179"/>
      <c r="J211" s="180">
        <f>ROUND(I211*H211,2)</f>
        <v>0</v>
      </c>
      <c r="K211" s="176" t="s">
        <v>3</v>
      </c>
      <c r="L211" s="35"/>
      <c r="M211" s="181" t="s">
        <v>3</v>
      </c>
      <c r="N211" s="182" t="s">
        <v>45</v>
      </c>
      <c r="O211" s="65"/>
      <c r="P211" s="183">
        <f>O211*H211</f>
        <v>0</v>
      </c>
      <c r="Q211" s="183">
        <v>0.0022000000000000001</v>
      </c>
      <c r="R211" s="183">
        <f>Q211*H211</f>
        <v>0.023430000000000003</v>
      </c>
      <c r="S211" s="183">
        <v>0</v>
      </c>
      <c r="T211" s="184">
        <f>S211*H211</f>
        <v>0</v>
      </c>
      <c r="AR211" s="17" t="s">
        <v>184</v>
      </c>
      <c r="AT211" s="17" t="s">
        <v>169</v>
      </c>
      <c r="AU211" s="17" t="s">
        <v>84</v>
      </c>
      <c r="AY211" s="17" t="s">
        <v>166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7" t="s">
        <v>84</v>
      </c>
      <c r="BK211" s="185">
        <f>ROUND(I211*H211,2)</f>
        <v>0</v>
      </c>
      <c r="BL211" s="17" t="s">
        <v>184</v>
      </c>
      <c r="BM211" s="17" t="s">
        <v>898</v>
      </c>
    </row>
    <row r="212" s="12" customFormat="1">
      <c r="B212" s="186"/>
      <c r="D212" s="187" t="s">
        <v>176</v>
      </c>
      <c r="E212" s="188" t="s">
        <v>3</v>
      </c>
      <c r="F212" s="189" t="s">
        <v>899</v>
      </c>
      <c r="H212" s="190">
        <v>10.65</v>
      </c>
      <c r="I212" s="191"/>
      <c r="L212" s="186"/>
      <c r="M212" s="192"/>
      <c r="N212" s="193"/>
      <c r="O212" s="193"/>
      <c r="P212" s="193"/>
      <c r="Q212" s="193"/>
      <c r="R212" s="193"/>
      <c r="S212" s="193"/>
      <c r="T212" s="194"/>
      <c r="AT212" s="188" t="s">
        <v>176</v>
      </c>
      <c r="AU212" s="188" t="s">
        <v>84</v>
      </c>
      <c r="AV212" s="12" t="s">
        <v>84</v>
      </c>
      <c r="AW212" s="12" t="s">
        <v>35</v>
      </c>
      <c r="AX212" s="12" t="s">
        <v>80</v>
      </c>
      <c r="AY212" s="188" t="s">
        <v>166</v>
      </c>
    </row>
    <row r="213" s="1" customFormat="1" ht="22.5" customHeight="1">
      <c r="B213" s="173"/>
      <c r="C213" s="174" t="s">
        <v>435</v>
      </c>
      <c r="D213" s="174" t="s">
        <v>169</v>
      </c>
      <c r="E213" s="175" t="s">
        <v>430</v>
      </c>
      <c r="F213" s="176" t="s">
        <v>431</v>
      </c>
      <c r="G213" s="177" t="s">
        <v>356</v>
      </c>
      <c r="H213" s="213"/>
      <c r="I213" s="179"/>
      <c r="J213" s="180">
        <f>ROUND(I213*H213,2)</f>
        <v>0</v>
      </c>
      <c r="K213" s="176" t="s">
        <v>173</v>
      </c>
      <c r="L213" s="35"/>
      <c r="M213" s="181" t="s">
        <v>3</v>
      </c>
      <c r="N213" s="182" t="s">
        <v>45</v>
      </c>
      <c r="O213" s="65"/>
      <c r="P213" s="183">
        <f>O213*H213</f>
        <v>0</v>
      </c>
      <c r="Q213" s="183">
        <v>0</v>
      </c>
      <c r="R213" s="183">
        <f>Q213*H213</f>
        <v>0</v>
      </c>
      <c r="S213" s="183">
        <v>0</v>
      </c>
      <c r="T213" s="184">
        <f>S213*H213</f>
        <v>0</v>
      </c>
      <c r="AR213" s="17" t="s">
        <v>184</v>
      </c>
      <c r="AT213" s="17" t="s">
        <v>169</v>
      </c>
      <c r="AU213" s="17" t="s">
        <v>84</v>
      </c>
      <c r="AY213" s="17" t="s">
        <v>166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84</v>
      </c>
      <c r="BK213" s="185">
        <f>ROUND(I213*H213,2)</f>
        <v>0</v>
      </c>
      <c r="BL213" s="17" t="s">
        <v>184</v>
      </c>
      <c r="BM213" s="17" t="s">
        <v>900</v>
      </c>
    </row>
    <row r="214" s="11" customFormat="1" ht="22.8" customHeight="1">
      <c r="B214" s="160"/>
      <c r="D214" s="161" t="s">
        <v>72</v>
      </c>
      <c r="E214" s="171" t="s">
        <v>571</v>
      </c>
      <c r="F214" s="171" t="s">
        <v>572</v>
      </c>
      <c r="I214" s="163"/>
      <c r="J214" s="172">
        <f>BK214</f>
        <v>0</v>
      </c>
      <c r="L214" s="160"/>
      <c r="M214" s="165"/>
      <c r="N214" s="166"/>
      <c r="O214" s="166"/>
      <c r="P214" s="167">
        <f>SUM(P215:P225)</f>
        <v>0</v>
      </c>
      <c r="Q214" s="166"/>
      <c r="R214" s="167">
        <f>SUM(R215:R225)</f>
        <v>0.2132638</v>
      </c>
      <c r="S214" s="166"/>
      <c r="T214" s="168">
        <f>SUM(T215:T225)</f>
        <v>0</v>
      </c>
      <c r="AR214" s="161" t="s">
        <v>84</v>
      </c>
      <c r="AT214" s="169" t="s">
        <v>72</v>
      </c>
      <c r="AU214" s="169" t="s">
        <v>80</v>
      </c>
      <c r="AY214" s="161" t="s">
        <v>166</v>
      </c>
      <c r="BK214" s="170">
        <f>SUM(BK215:BK225)</f>
        <v>0</v>
      </c>
    </row>
    <row r="215" s="1" customFormat="1" ht="16.5" customHeight="1">
      <c r="B215" s="173"/>
      <c r="C215" s="174" t="s">
        <v>442</v>
      </c>
      <c r="D215" s="174" t="s">
        <v>169</v>
      </c>
      <c r="E215" s="175" t="s">
        <v>901</v>
      </c>
      <c r="F215" s="176" t="s">
        <v>902</v>
      </c>
      <c r="G215" s="177" t="s">
        <v>200</v>
      </c>
      <c r="H215" s="178">
        <v>11.699999999999999</v>
      </c>
      <c r="I215" s="179"/>
      <c r="J215" s="180">
        <f>ROUND(I215*H215,2)</f>
        <v>0</v>
      </c>
      <c r="K215" s="176" t="s">
        <v>173</v>
      </c>
      <c r="L215" s="35"/>
      <c r="M215" s="181" t="s">
        <v>3</v>
      </c>
      <c r="N215" s="182" t="s">
        <v>45</v>
      </c>
      <c r="O215" s="65"/>
      <c r="P215" s="183">
        <f>O215*H215</f>
        <v>0</v>
      </c>
      <c r="Q215" s="183">
        <v>0.00029999999999999997</v>
      </c>
      <c r="R215" s="183">
        <f>Q215*H215</f>
        <v>0.0035099999999999997</v>
      </c>
      <c r="S215" s="183">
        <v>0</v>
      </c>
      <c r="T215" s="184">
        <f>S215*H215</f>
        <v>0</v>
      </c>
      <c r="AR215" s="17" t="s">
        <v>184</v>
      </c>
      <c r="AT215" s="17" t="s">
        <v>169</v>
      </c>
      <c r="AU215" s="17" t="s">
        <v>84</v>
      </c>
      <c r="AY215" s="17" t="s">
        <v>166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7" t="s">
        <v>84</v>
      </c>
      <c r="BK215" s="185">
        <f>ROUND(I215*H215,2)</f>
        <v>0</v>
      </c>
      <c r="BL215" s="17" t="s">
        <v>184</v>
      </c>
      <c r="BM215" s="17" t="s">
        <v>903</v>
      </c>
    </row>
    <row r="216" s="12" customFormat="1">
      <c r="B216" s="186"/>
      <c r="D216" s="187" t="s">
        <v>176</v>
      </c>
      <c r="E216" s="188" t="s">
        <v>3</v>
      </c>
      <c r="F216" s="189" t="s">
        <v>904</v>
      </c>
      <c r="H216" s="190">
        <v>11.699999999999999</v>
      </c>
      <c r="I216" s="191"/>
      <c r="L216" s="186"/>
      <c r="M216" s="192"/>
      <c r="N216" s="193"/>
      <c r="O216" s="193"/>
      <c r="P216" s="193"/>
      <c r="Q216" s="193"/>
      <c r="R216" s="193"/>
      <c r="S216" s="193"/>
      <c r="T216" s="194"/>
      <c r="AT216" s="188" t="s">
        <v>176</v>
      </c>
      <c r="AU216" s="188" t="s">
        <v>84</v>
      </c>
      <c r="AV216" s="12" t="s">
        <v>84</v>
      </c>
      <c r="AW216" s="12" t="s">
        <v>35</v>
      </c>
      <c r="AX216" s="12" t="s">
        <v>80</v>
      </c>
      <c r="AY216" s="188" t="s">
        <v>166</v>
      </c>
    </row>
    <row r="217" s="1" customFormat="1" ht="16.5" customHeight="1">
      <c r="B217" s="173"/>
      <c r="C217" s="174" t="s">
        <v>446</v>
      </c>
      <c r="D217" s="174" t="s">
        <v>169</v>
      </c>
      <c r="E217" s="175" t="s">
        <v>574</v>
      </c>
      <c r="F217" s="176" t="s">
        <v>575</v>
      </c>
      <c r="G217" s="177" t="s">
        <v>172</v>
      </c>
      <c r="H217" s="178">
        <v>8.1649999999999991</v>
      </c>
      <c r="I217" s="179"/>
      <c r="J217" s="180">
        <f>ROUND(I217*H217,2)</f>
        <v>0</v>
      </c>
      <c r="K217" s="176" t="s">
        <v>173</v>
      </c>
      <c r="L217" s="35"/>
      <c r="M217" s="181" t="s">
        <v>3</v>
      </c>
      <c r="N217" s="182" t="s">
        <v>45</v>
      </c>
      <c r="O217" s="65"/>
      <c r="P217" s="183">
        <f>O217*H217</f>
        <v>0</v>
      </c>
      <c r="Q217" s="183">
        <v>0.0025999999999999999</v>
      </c>
      <c r="R217" s="183">
        <f>Q217*H217</f>
        <v>0.021228999999999998</v>
      </c>
      <c r="S217" s="183">
        <v>0</v>
      </c>
      <c r="T217" s="184">
        <f>S217*H217</f>
        <v>0</v>
      </c>
      <c r="AR217" s="17" t="s">
        <v>184</v>
      </c>
      <c r="AT217" s="17" t="s">
        <v>169</v>
      </c>
      <c r="AU217" s="17" t="s">
        <v>84</v>
      </c>
      <c r="AY217" s="17" t="s">
        <v>166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84</v>
      </c>
      <c r="BK217" s="185">
        <f>ROUND(I217*H217,2)</f>
        <v>0</v>
      </c>
      <c r="BL217" s="17" t="s">
        <v>184</v>
      </c>
      <c r="BM217" s="17" t="s">
        <v>905</v>
      </c>
    </row>
    <row r="218" s="12" customFormat="1">
      <c r="B218" s="186"/>
      <c r="D218" s="187" t="s">
        <v>176</v>
      </c>
      <c r="E218" s="188" t="s">
        <v>3</v>
      </c>
      <c r="F218" s="189" t="s">
        <v>831</v>
      </c>
      <c r="H218" s="190">
        <v>8.1649999999999991</v>
      </c>
      <c r="I218" s="191"/>
      <c r="L218" s="186"/>
      <c r="M218" s="192"/>
      <c r="N218" s="193"/>
      <c r="O218" s="193"/>
      <c r="P218" s="193"/>
      <c r="Q218" s="193"/>
      <c r="R218" s="193"/>
      <c r="S218" s="193"/>
      <c r="T218" s="194"/>
      <c r="AT218" s="188" t="s">
        <v>176</v>
      </c>
      <c r="AU218" s="188" t="s">
        <v>84</v>
      </c>
      <c r="AV218" s="12" t="s">
        <v>84</v>
      </c>
      <c r="AW218" s="12" t="s">
        <v>35</v>
      </c>
      <c r="AX218" s="12" t="s">
        <v>80</v>
      </c>
      <c r="AY218" s="188" t="s">
        <v>166</v>
      </c>
    </row>
    <row r="219" s="1" customFormat="1" ht="16.5" customHeight="1">
      <c r="B219" s="173"/>
      <c r="C219" s="203" t="s">
        <v>450</v>
      </c>
      <c r="D219" s="203" t="s">
        <v>202</v>
      </c>
      <c r="E219" s="204" t="s">
        <v>578</v>
      </c>
      <c r="F219" s="205" t="s">
        <v>579</v>
      </c>
      <c r="G219" s="206" t="s">
        <v>172</v>
      </c>
      <c r="H219" s="207">
        <v>9.8190000000000008</v>
      </c>
      <c r="I219" s="208"/>
      <c r="J219" s="209">
        <f>ROUND(I219*H219,2)</f>
        <v>0</v>
      </c>
      <c r="K219" s="205" t="s">
        <v>205</v>
      </c>
      <c r="L219" s="210"/>
      <c r="M219" s="211" t="s">
        <v>3</v>
      </c>
      <c r="N219" s="212" t="s">
        <v>45</v>
      </c>
      <c r="O219" s="65"/>
      <c r="P219" s="183">
        <f>O219*H219</f>
        <v>0</v>
      </c>
      <c r="Q219" s="183">
        <v>0.019199999999999998</v>
      </c>
      <c r="R219" s="183">
        <f>Q219*H219</f>
        <v>0.18852479999999999</v>
      </c>
      <c r="S219" s="183">
        <v>0</v>
      </c>
      <c r="T219" s="184">
        <f>S219*H219</f>
        <v>0</v>
      </c>
      <c r="AR219" s="17" t="s">
        <v>334</v>
      </c>
      <c r="AT219" s="17" t="s">
        <v>202</v>
      </c>
      <c r="AU219" s="17" t="s">
        <v>84</v>
      </c>
      <c r="AY219" s="17" t="s">
        <v>166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7" t="s">
        <v>84</v>
      </c>
      <c r="BK219" s="185">
        <f>ROUND(I219*H219,2)</f>
        <v>0</v>
      </c>
      <c r="BL219" s="17" t="s">
        <v>184</v>
      </c>
      <c r="BM219" s="17" t="s">
        <v>906</v>
      </c>
    </row>
    <row r="220" s="12" customFormat="1">
      <c r="B220" s="186"/>
      <c r="D220" s="187" t="s">
        <v>176</v>
      </c>
      <c r="E220" s="188" t="s">
        <v>3</v>
      </c>
      <c r="F220" s="189" t="s">
        <v>907</v>
      </c>
      <c r="H220" s="190">
        <v>8.9260000000000002</v>
      </c>
      <c r="I220" s="191"/>
      <c r="L220" s="186"/>
      <c r="M220" s="192"/>
      <c r="N220" s="193"/>
      <c r="O220" s="193"/>
      <c r="P220" s="193"/>
      <c r="Q220" s="193"/>
      <c r="R220" s="193"/>
      <c r="S220" s="193"/>
      <c r="T220" s="194"/>
      <c r="AT220" s="188" t="s">
        <v>176</v>
      </c>
      <c r="AU220" s="188" t="s">
        <v>84</v>
      </c>
      <c r="AV220" s="12" t="s">
        <v>84</v>
      </c>
      <c r="AW220" s="12" t="s">
        <v>35</v>
      </c>
      <c r="AX220" s="12" t="s">
        <v>80</v>
      </c>
      <c r="AY220" s="188" t="s">
        <v>166</v>
      </c>
    </row>
    <row r="221" s="12" customFormat="1">
      <c r="B221" s="186"/>
      <c r="D221" s="187" t="s">
        <v>176</v>
      </c>
      <c r="F221" s="189" t="s">
        <v>908</v>
      </c>
      <c r="H221" s="190">
        <v>9.8190000000000008</v>
      </c>
      <c r="I221" s="191"/>
      <c r="L221" s="186"/>
      <c r="M221" s="192"/>
      <c r="N221" s="193"/>
      <c r="O221" s="193"/>
      <c r="P221" s="193"/>
      <c r="Q221" s="193"/>
      <c r="R221" s="193"/>
      <c r="S221" s="193"/>
      <c r="T221" s="194"/>
      <c r="AT221" s="188" t="s">
        <v>176</v>
      </c>
      <c r="AU221" s="188" t="s">
        <v>84</v>
      </c>
      <c r="AV221" s="12" t="s">
        <v>84</v>
      </c>
      <c r="AW221" s="12" t="s">
        <v>4</v>
      </c>
      <c r="AX221" s="12" t="s">
        <v>80</v>
      </c>
      <c r="AY221" s="188" t="s">
        <v>166</v>
      </c>
    </row>
    <row r="222" s="1" customFormat="1" ht="16.5" customHeight="1">
      <c r="B222" s="173"/>
      <c r="C222" s="174" t="s">
        <v>454</v>
      </c>
      <c r="D222" s="174" t="s">
        <v>169</v>
      </c>
      <c r="E222" s="175" t="s">
        <v>583</v>
      </c>
      <c r="F222" s="176" t="s">
        <v>584</v>
      </c>
      <c r="G222" s="177" t="s">
        <v>172</v>
      </c>
      <c r="H222" s="178">
        <v>8.1649999999999991</v>
      </c>
      <c r="I222" s="179"/>
      <c r="J222" s="180">
        <f>ROUND(I222*H222,2)</f>
        <v>0</v>
      </c>
      <c r="K222" s="176" t="s">
        <v>173</v>
      </c>
      <c r="L222" s="35"/>
      <c r="M222" s="181" t="s">
        <v>3</v>
      </c>
      <c r="N222" s="182" t="s">
        <v>45</v>
      </c>
      <c r="O222" s="65"/>
      <c r="P222" s="183">
        <f>O222*H222</f>
        <v>0</v>
      </c>
      <c r="Q222" s="183">
        <v>0</v>
      </c>
      <c r="R222" s="183">
        <f>Q222*H222</f>
        <v>0</v>
      </c>
      <c r="S222" s="183">
        <v>0</v>
      </c>
      <c r="T222" s="184">
        <f>S222*H222</f>
        <v>0</v>
      </c>
      <c r="AR222" s="17" t="s">
        <v>184</v>
      </c>
      <c r="AT222" s="17" t="s">
        <v>169</v>
      </c>
      <c r="AU222" s="17" t="s">
        <v>84</v>
      </c>
      <c r="AY222" s="17" t="s">
        <v>166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7" t="s">
        <v>84</v>
      </c>
      <c r="BK222" s="185">
        <f>ROUND(I222*H222,2)</f>
        <v>0</v>
      </c>
      <c r="BL222" s="17" t="s">
        <v>184</v>
      </c>
      <c r="BM222" s="17" t="s">
        <v>909</v>
      </c>
    </row>
    <row r="223" s="1" customFormat="1" ht="16.5" customHeight="1">
      <c r="B223" s="173"/>
      <c r="C223" s="174" t="s">
        <v>458</v>
      </c>
      <c r="D223" s="174" t="s">
        <v>169</v>
      </c>
      <c r="E223" s="175" t="s">
        <v>587</v>
      </c>
      <c r="F223" s="176" t="s">
        <v>588</v>
      </c>
      <c r="G223" s="177" t="s">
        <v>172</v>
      </c>
      <c r="H223" s="178">
        <v>8.1649999999999991</v>
      </c>
      <c r="I223" s="179"/>
      <c r="J223" s="180">
        <f>ROUND(I223*H223,2)</f>
        <v>0</v>
      </c>
      <c r="K223" s="176" t="s">
        <v>173</v>
      </c>
      <c r="L223" s="35"/>
      <c r="M223" s="181" t="s">
        <v>3</v>
      </c>
      <c r="N223" s="182" t="s">
        <v>45</v>
      </c>
      <c r="O223" s="65"/>
      <c r="P223" s="183">
        <f>O223*H223</f>
        <v>0</v>
      </c>
      <c r="Q223" s="183">
        <v>0</v>
      </c>
      <c r="R223" s="183">
        <f>Q223*H223</f>
        <v>0</v>
      </c>
      <c r="S223" s="183">
        <v>0</v>
      </c>
      <c r="T223" s="184">
        <f>S223*H223</f>
        <v>0</v>
      </c>
      <c r="AR223" s="17" t="s">
        <v>184</v>
      </c>
      <c r="AT223" s="17" t="s">
        <v>169</v>
      </c>
      <c r="AU223" s="17" t="s">
        <v>84</v>
      </c>
      <c r="AY223" s="17" t="s">
        <v>166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7" t="s">
        <v>84</v>
      </c>
      <c r="BK223" s="185">
        <f>ROUND(I223*H223,2)</f>
        <v>0</v>
      </c>
      <c r="BL223" s="17" t="s">
        <v>184</v>
      </c>
      <c r="BM223" s="17" t="s">
        <v>910</v>
      </c>
    </row>
    <row r="224" s="1" customFormat="1" ht="16.5" customHeight="1">
      <c r="B224" s="173"/>
      <c r="C224" s="174" t="s">
        <v>462</v>
      </c>
      <c r="D224" s="174" t="s">
        <v>169</v>
      </c>
      <c r="E224" s="175" t="s">
        <v>591</v>
      </c>
      <c r="F224" s="176" t="s">
        <v>592</v>
      </c>
      <c r="G224" s="177" t="s">
        <v>172</v>
      </c>
      <c r="H224" s="178">
        <v>8.1649999999999991</v>
      </c>
      <c r="I224" s="179"/>
      <c r="J224" s="180">
        <f>ROUND(I224*H224,2)</f>
        <v>0</v>
      </c>
      <c r="K224" s="176" t="s">
        <v>173</v>
      </c>
      <c r="L224" s="35"/>
      <c r="M224" s="181" t="s">
        <v>3</v>
      </c>
      <c r="N224" s="182" t="s">
        <v>45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AR224" s="17" t="s">
        <v>184</v>
      </c>
      <c r="AT224" s="17" t="s">
        <v>169</v>
      </c>
      <c r="AU224" s="17" t="s">
        <v>84</v>
      </c>
      <c r="AY224" s="17" t="s">
        <v>166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7" t="s">
        <v>84</v>
      </c>
      <c r="BK224" s="185">
        <f>ROUND(I224*H224,2)</f>
        <v>0</v>
      </c>
      <c r="BL224" s="17" t="s">
        <v>184</v>
      </c>
      <c r="BM224" s="17" t="s">
        <v>911</v>
      </c>
    </row>
    <row r="225" s="1" customFormat="1" ht="22.5" customHeight="1">
      <c r="B225" s="173"/>
      <c r="C225" s="174" t="s">
        <v>466</v>
      </c>
      <c r="D225" s="174" t="s">
        <v>169</v>
      </c>
      <c r="E225" s="175" t="s">
        <v>595</v>
      </c>
      <c r="F225" s="176" t="s">
        <v>596</v>
      </c>
      <c r="G225" s="177" t="s">
        <v>356</v>
      </c>
      <c r="H225" s="213"/>
      <c r="I225" s="179"/>
      <c r="J225" s="180">
        <f>ROUND(I225*H225,2)</f>
        <v>0</v>
      </c>
      <c r="K225" s="176" t="s">
        <v>173</v>
      </c>
      <c r="L225" s="35"/>
      <c r="M225" s="181" t="s">
        <v>3</v>
      </c>
      <c r="N225" s="182" t="s">
        <v>45</v>
      </c>
      <c r="O225" s="65"/>
      <c r="P225" s="183">
        <f>O225*H225</f>
        <v>0</v>
      </c>
      <c r="Q225" s="183">
        <v>0</v>
      </c>
      <c r="R225" s="183">
        <f>Q225*H225</f>
        <v>0</v>
      </c>
      <c r="S225" s="183">
        <v>0</v>
      </c>
      <c r="T225" s="184">
        <f>S225*H225</f>
        <v>0</v>
      </c>
      <c r="AR225" s="17" t="s">
        <v>184</v>
      </c>
      <c r="AT225" s="17" t="s">
        <v>169</v>
      </c>
      <c r="AU225" s="17" t="s">
        <v>84</v>
      </c>
      <c r="AY225" s="17" t="s">
        <v>166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7" t="s">
        <v>84</v>
      </c>
      <c r="BK225" s="185">
        <f>ROUND(I225*H225,2)</f>
        <v>0</v>
      </c>
      <c r="BL225" s="17" t="s">
        <v>184</v>
      </c>
      <c r="BM225" s="17" t="s">
        <v>912</v>
      </c>
    </row>
    <row r="226" s="11" customFormat="1" ht="22.8" customHeight="1">
      <c r="B226" s="160"/>
      <c r="D226" s="161" t="s">
        <v>72</v>
      </c>
      <c r="E226" s="171" t="s">
        <v>598</v>
      </c>
      <c r="F226" s="171" t="s">
        <v>599</v>
      </c>
      <c r="I226" s="163"/>
      <c r="J226" s="172">
        <f>BK226</f>
        <v>0</v>
      </c>
      <c r="L226" s="160"/>
      <c r="M226" s="165"/>
      <c r="N226" s="166"/>
      <c r="O226" s="166"/>
      <c r="P226" s="167">
        <f>SUM(P227:P232)</f>
        <v>0</v>
      </c>
      <c r="Q226" s="166"/>
      <c r="R226" s="167">
        <f>SUM(R227:R232)</f>
        <v>0.0068802400000000001</v>
      </c>
      <c r="S226" s="166"/>
      <c r="T226" s="168">
        <f>SUM(T227:T232)</f>
        <v>0</v>
      </c>
      <c r="AR226" s="161" t="s">
        <v>84</v>
      </c>
      <c r="AT226" s="169" t="s">
        <v>72</v>
      </c>
      <c r="AU226" s="169" t="s">
        <v>80</v>
      </c>
      <c r="AY226" s="161" t="s">
        <v>166</v>
      </c>
      <c r="BK226" s="170">
        <f>SUM(BK227:BK232)</f>
        <v>0</v>
      </c>
    </row>
    <row r="227" s="1" customFormat="1" ht="16.5" customHeight="1">
      <c r="B227" s="173"/>
      <c r="C227" s="174" t="s">
        <v>470</v>
      </c>
      <c r="D227" s="174" t="s">
        <v>169</v>
      </c>
      <c r="E227" s="175" t="s">
        <v>601</v>
      </c>
      <c r="F227" s="176" t="s">
        <v>602</v>
      </c>
      <c r="G227" s="177" t="s">
        <v>172</v>
      </c>
      <c r="H227" s="178">
        <v>10.118</v>
      </c>
      <c r="I227" s="179"/>
      <c r="J227" s="180">
        <f>ROUND(I227*H227,2)</f>
        <v>0</v>
      </c>
      <c r="K227" s="176" t="s">
        <v>173</v>
      </c>
      <c r="L227" s="35"/>
      <c r="M227" s="181" t="s">
        <v>3</v>
      </c>
      <c r="N227" s="182" t="s">
        <v>45</v>
      </c>
      <c r="O227" s="65"/>
      <c r="P227" s="183">
        <f>O227*H227</f>
        <v>0</v>
      </c>
      <c r="Q227" s="183">
        <v>8.0000000000000007E-05</v>
      </c>
      <c r="R227" s="183">
        <f>Q227*H227</f>
        <v>0.00080944000000000014</v>
      </c>
      <c r="S227" s="183">
        <v>0</v>
      </c>
      <c r="T227" s="184">
        <f>S227*H227</f>
        <v>0</v>
      </c>
      <c r="AR227" s="17" t="s">
        <v>184</v>
      </c>
      <c r="AT227" s="17" t="s">
        <v>169</v>
      </c>
      <c r="AU227" s="17" t="s">
        <v>84</v>
      </c>
      <c r="AY227" s="17" t="s">
        <v>166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7" t="s">
        <v>84</v>
      </c>
      <c r="BK227" s="185">
        <f>ROUND(I227*H227,2)</f>
        <v>0</v>
      </c>
      <c r="BL227" s="17" t="s">
        <v>184</v>
      </c>
      <c r="BM227" s="17" t="s">
        <v>913</v>
      </c>
    </row>
    <row r="228" s="12" customFormat="1">
      <c r="B228" s="186"/>
      <c r="D228" s="187" t="s">
        <v>176</v>
      </c>
      <c r="E228" s="188" t="s">
        <v>3</v>
      </c>
      <c r="F228" s="189" t="s">
        <v>914</v>
      </c>
      <c r="H228" s="190">
        <v>10.118</v>
      </c>
      <c r="I228" s="191"/>
      <c r="L228" s="186"/>
      <c r="M228" s="192"/>
      <c r="N228" s="193"/>
      <c r="O228" s="193"/>
      <c r="P228" s="193"/>
      <c r="Q228" s="193"/>
      <c r="R228" s="193"/>
      <c r="S228" s="193"/>
      <c r="T228" s="194"/>
      <c r="AT228" s="188" t="s">
        <v>176</v>
      </c>
      <c r="AU228" s="188" t="s">
        <v>84</v>
      </c>
      <c r="AV228" s="12" t="s">
        <v>84</v>
      </c>
      <c r="AW228" s="12" t="s">
        <v>35</v>
      </c>
      <c r="AX228" s="12" t="s">
        <v>80</v>
      </c>
      <c r="AY228" s="188" t="s">
        <v>166</v>
      </c>
    </row>
    <row r="229" s="1" customFormat="1" ht="16.5" customHeight="1">
      <c r="B229" s="173"/>
      <c r="C229" s="174" t="s">
        <v>474</v>
      </c>
      <c r="D229" s="174" t="s">
        <v>169</v>
      </c>
      <c r="E229" s="175" t="s">
        <v>609</v>
      </c>
      <c r="F229" s="176" t="s">
        <v>610</v>
      </c>
      <c r="G229" s="177" t="s">
        <v>172</v>
      </c>
      <c r="H229" s="178">
        <v>10.118</v>
      </c>
      <c r="I229" s="179"/>
      <c r="J229" s="180">
        <f>ROUND(I229*H229,2)</f>
        <v>0</v>
      </c>
      <c r="K229" s="176" t="s">
        <v>173</v>
      </c>
      <c r="L229" s="35"/>
      <c r="M229" s="181" t="s">
        <v>3</v>
      </c>
      <c r="N229" s="182" t="s">
        <v>45</v>
      </c>
      <c r="O229" s="65"/>
      <c r="P229" s="183">
        <f>O229*H229</f>
        <v>0</v>
      </c>
      <c r="Q229" s="183">
        <v>0.00013999999999999999</v>
      </c>
      <c r="R229" s="183">
        <f>Q229*H229</f>
        <v>0.0014165199999999999</v>
      </c>
      <c r="S229" s="183">
        <v>0</v>
      </c>
      <c r="T229" s="184">
        <f>S229*H229</f>
        <v>0</v>
      </c>
      <c r="AR229" s="17" t="s">
        <v>184</v>
      </c>
      <c r="AT229" s="17" t="s">
        <v>169</v>
      </c>
      <c r="AU229" s="17" t="s">
        <v>84</v>
      </c>
      <c r="AY229" s="17" t="s">
        <v>166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7" t="s">
        <v>84</v>
      </c>
      <c r="BK229" s="185">
        <f>ROUND(I229*H229,2)</f>
        <v>0</v>
      </c>
      <c r="BL229" s="17" t="s">
        <v>184</v>
      </c>
      <c r="BM229" s="17" t="s">
        <v>915</v>
      </c>
    </row>
    <row r="230" s="12" customFormat="1">
      <c r="B230" s="186"/>
      <c r="D230" s="187" t="s">
        <v>176</v>
      </c>
      <c r="E230" s="188" t="s">
        <v>3</v>
      </c>
      <c r="F230" s="189" t="s">
        <v>916</v>
      </c>
      <c r="H230" s="190">
        <v>10.118</v>
      </c>
      <c r="I230" s="191"/>
      <c r="L230" s="186"/>
      <c r="M230" s="192"/>
      <c r="N230" s="193"/>
      <c r="O230" s="193"/>
      <c r="P230" s="193"/>
      <c r="Q230" s="193"/>
      <c r="R230" s="193"/>
      <c r="S230" s="193"/>
      <c r="T230" s="194"/>
      <c r="AT230" s="188" t="s">
        <v>176</v>
      </c>
      <c r="AU230" s="188" t="s">
        <v>84</v>
      </c>
      <c r="AV230" s="12" t="s">
        <v>84</v>
      </c>
      <c r="AW230" s="12" t="s">
        <v>35</v>
      </c>
      <c r="AX230" s="12" t="s">
        <v>80</v>
      </c>
      <c r="AY230" s="188" t="s">
        <v>166</v>
      </c>
    </row>
    <row r="231" s="1" customFormat="1" ht="16.5" customHeight="1">
      <c r="B231" s="173"/>
      <c r="C231" s="174" t="s">
        <v>478</v>
      </c>
      <c r="D231" s="174" t="s">
        <v>169</v>
      </c>
      <c r="E231" s="175" t="s">
        <v>614</v>
      </c>
      <c r="F231" s="176" t="s">
        <v>615</v>
      </c>
      <c r="G231" s="177" t="s">
        <v>172</v>
      </c>
      <c r="H231" s="178">
        <v>10.118</v>
      </c>
      <c r="I231" s="179"/>
      <c r="J231" s="180">
        <f>ROUND(I231*H231,2)</f>
        <v>0</v>
      </c>
      <c r="K231" s="176" t="s">
        <v>173</v>
      </c>
      <c r="L231" s="35"/>
      <c r="M231" s="181" t="s">
        <v>3</v>
      </c>
      <c r="N231" s="182" t="s">
        <v>45</v>
      </c>
      <c r="O231" s="65"/>
      <c r="P231" s="183">
        <f>O231*H231</f>
        <v>0</v>
      </c>
      <c r="Q231" s="183">
        <v>0.00023000000000000001</v>
      </c>
      <c r="R231" s="183">
        <f>Q231*H231</f>
        <v>0.0023271400000000001</v>
      </c>
      <c r="S231" s="183">
        <v>0</v>
      </c>
      <c r="T231" s="184">
        <f>S231*H231</f>
        <v>0</v>
      </c>
      <c r="AR231" s="17" t="s">
        <v>184</v>
      </c>
      <c r="AT231" s="17" t="s">
        <v>169</v>
      </c>
      <c r="AU231" s="17" t="s">
        <v>84</v>
      </c>
      <c r="AY231" s="17" t="s">
        <v>166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7" t="s">
        <v>84</v>
      </c>
      <c r="BK231" s="185">
        <f>ROUND(I231*H231,2)</f>
        <v>0</v>
      </c>
      <c r="BL231" s="17" t="s">
        <v>184</v>
      </c>
      <c r="BM231" s="17" t="s">
        <v>917</v>
      </c>
    </row>
    <row r="232" s="1" customFormat="1" ht="16.5" customHeight="1">
      <c r="B232" s="173"/>
      <c r="C232" s="174" t="s">
        <v>482</v>
      </c>
      <c r="D232" s="174" t="s">
        <v>169</v>
      </c>
      <c r="E232" s="175" t="s">
        <v>618</v>
      </c>
      <c r="F232" s="176" t="s">
        <v>619</v>
      </c>
      <c r="G232" s="177" t="s">
        <v>172</v>
      </c>
      <c r="H232" s="178">
        <v>10.118</v>
      </c>
      <c r="I232" s="179"/>
      <c r="J232" s="180">
        <f>ROUND(I232*H232,2)</f>
        <v>0</v>
      </c>
      <c r="K232" s="176" t="s">
        <v>173</v>
      </c>
      <c r="L232" s="35"/>
      <c r="M232" s="181" t="s">
        <v>3</v>
      </c>
      <c r="N232" s="182" t="s">
        <v>45</v>
      </c>
      <c r="O232" s="65"/>
      <c r="P232" s="183">
        <f>O232*H232</f>
        <v>0</v>
      </c>
      <c r="Q232" s="183">
        <v>0.00023000000000000001</v>
      </c>
      <c r="R232" s="183">
        <f>Q232*H232</f>
        <v>0.0023271400000000001</v>
      </c>
      <c r="S232" s="183">
        <v>0</v>
      </c>
      <c r="T232" s="184">
        <f>S232*H232</f>
        <v>0</v>
      </c>
      <c r="AR232" s="17" t="s">
        <v>184</v>
      </c>
      <c r="AT232" s="17" t="s">
        <v>169</v>
      </c>
      <c r="AU232" s="17" t="s">
        <v>84</v>
      </c>
      <c r="AY232" s="17" t="s">
        <v>166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7" t="s">
        <v>84</v>
      </c>
      <c r="BK232" s="185">
        <f>ROUND(I232*H232,2)</f>
        <v>0</v>
      </c>
      <c r="BL232" s="17" t="s">
        <v>184</v>
      </c>
      <c r="BM232" s="17" t="s">
        <v>918</v>
      </c>
    </row>
    <row r="233" s="11" customFormat="1" ht="22.8" customHeight="1">
      <c r="B233" s="160"/>
      <c r="D233" s="161" t="s">
        <v>72</v>
      </c>
      <c r="E233" s="171" t="s">
        <v>677</v>
      </c>
      <c r="F233" s="171" t="s">
        <v>678</v>
      </c>
      <c r="I233" s="163"/>
      <c r="J233" s="172">
        <f>BK233</f>
        <v>0</v>
      </c>
      <c r="L233" s="160"/>
      <c r="M233" s="165"/>
      <c r="N233" s="166"/>
      <c r="O233" s="166"/>
      <c r="P233" s="167">
        <f>SUM(P234:P236)</f>
        <v>0</v>
      </c>
      <c r="Q233" s="166"/>
      <c r="R233" s="167">
        <f>SUM(R234:R236)</f>
        <v>0.060999999999999999</v>
      </c>
      <c r="S233" s="166"/>
      <c r="T233" s="168">
        <f>SUM(T234:T236)</f>
        <v>0</v>
      </c>
      <c r="AR233" s="161" t="s">
        <v>84</v>
      </c>
      <c r="AT233" s="169" t="s">
        <v>72</v>
      </c>
      <c r="AU233" s="169" t="s">
        <v>80</v>
      </c>
      <c r="AY233" s="161" t="s">
        <v>166</v>
      </c>
      <c r="BK233" s="170">
        <f>SUM(BK234:BK236)</f>
        <v>0</v>
      </c>
    </row>
    <row r="234" s="1" customFormat="1" ht="22.5" customHeight="1">
      <c r="B234" s="173"/>
      <c r="C234" s="174" t="s">
        <v>486</v>
      </c>
      <c r="D234" s="174" t="s">
        <v>169</v>
      </c>
      <c r="E234" s="175" t="s">
        <v>680</v>
      </c>
      <c r="F234" s="176" t="s">
        <v>681</v>
      </c>
      <c r="G234" s="177" t="s">
        <v>172</v>
      </c>
      <c r="H234" s="178">
        <v>10.118</v>
      </c>
      <c r="I234" s="179"/>
      <c r="J234" s="180">
        <f>ROUND(I234*H234,2)</f>
        <v>0</v>
      </c>
      <c r="K234" s="176" t="s">
        <v>173</v>
      </c>
      <c r="L234" s="35"/>
      <c r="M234" s="181" t="s">
        <v>3</v>
      </c>
      <c r="N234" s="182" t="s">
        <v>45</v>
      </c>
      <c r="O234" s="65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AR234" s="17" t="s">
        <v>184</v>
      </c>
      <c r="AT234" s="17" t="s">
        <v>169</v>
      </c>
      <c r="AU234" s="17" t="s">
        <v>84</v>
      </c>
      <c r="AY234" s="17" t="s">
        <v>166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7" t="s">
        <v>84</v>
      </c>
      <c r="BK234" s="185">
        <f>ROUND(I234*H234,2)</f>
        <v>0</v>
      </c>
      <c r="BL234" s="17" t="s">
        <v>184</v>
      </c>
      <c r="BM234" s="17" t="s">
        <v>919</v>
      </c>
    </row>
    <row r="235" s="12" customFormat="1">
      <c r="B235" s="186"/>
      <c r="D235" s="187" t="s">
        <v>176</v>
      </c>
      <c r="E235" s="188" t="s">
        <v>3</v>
      </c>
      <c r="F235" s="189" t="s">
        <v>920</v>
      </c>
      <c r="H235" s="190">
        <v>10.118</v>
      </c>
      <c r="I235" s="191"/>
      <c r="L235" s="186"/>
      <c r="M235" s="192"/>
      <c r="N235" s="193"/>
      <c r="O235" s="193"/>
      <c r="P235" s="193"/>
      <c r="Q235" s="193"/>
      <c r="R235" s="193"/>
      <c r="S235" s="193"/>
      <c r="T235" s="194"/>
      <c r="AT235" s="188" t="s">
        <v>176</v>
      </c>
      <c r="AU235" s="188" t="s">
        <v>84</v>
      </c>
      <c r="AV235" s="12" t="s">
        <v>84</v>
      </c>
      <c r="AW235" s="12" t="s">
        <v>35</v>
      </c>
      <c r="AX235" s="12" t="s">
        <v>80</v>
      </c>
      <c r="AY235" s="188" t="s">
        <v>166</v>
      </c>
    </row>
    <row r="236" s="1" customFormat="1" ht="16.5" customHeight="1">
      <c r="B236" s="173"/>
      <c r="C236" s="203" t="s">
        <v>490</v>
      </c>
      <c r="D236" s="203" t="s">
        <v>202</v>
      </c>
      <c r="E236" s="204" t="s">
        <v>685</v>
      </c>
      <c r="F236" s="205" t="s">
        <v>686</v>
      </c>
      <c r="G236" s="206" t="s">
        <v>296</v>
      </c>
      <c r="H236" s="207">
        <v>0.060999999999999999</v>
      </c>
      <c r="I236" s="208"/>
      <c r="J236" s="209">
        <f>ROUND(I236*H236,2)</f>
        <v>0</v>
      </c>
      <c r="K236" s="205" t="s">
        <v>205</v>
      </c>
      <c r="L236" s="210"/>
      <c r="M236" s="222" t="s">
        <v>3</v>
      </c>
      <c r="N236" s="223" t="s">
        <v>45</v>
      </c>
      <c r="O236" s="219"/>
      <c r="P236" s="220">
        <f>O236*H236</f>
        <v>0</v>
      </c>
      <c r="Q236" s="220">
        <v>1</v>
      </c>
      <c r="R236" s="220">
        <f>Q236*H236</f>
        <v>0.060999999999999999</v>
      </c>
      <c r="S236" s="220">
        <v>0</v>
      </c>
      <c r="T236" s="221">
        <f>S236*H236</f>
        <v>0</v>
      </c>
      <c r="AR236" s="17" t="s">
        <v>334</v>
      </c>
      <c r="AT236" s="17" t="s">
        <v>202</v>
      </c>
      <c r="AU236" s="17" t="s">
        <v>84</v>
      </c>
      <c r="AY236" s="17" t="s">
        <v>166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7" t="s">
        <v>84</v>
      </c>
      <c r="BK236" s="185">
        <f>ROUND(I236*H236,2)</f>
        <v>0</v>
      </c>
      <c r="BL236" s="17" t="s">
        <v>184</v>
      </c>
      <c r="BM236" s="17" t="s">
        <v>921</v>
      </c>
    </row>
    <row r="237" s="1" customFormat="1" ht="6.96" customHeight="1">
      <c r="B237" s="50"/>
      <c r="C237" s="51"/>
      <c r="D237" s="51"/>
      <c r="E237" s="51"/>
      <c r="F237" s="51"/>
      <c r="G237" s="51"/>
      <c r="H237" s="51"/>
      <c r="I237" s="135"/>
      <c r="J237" s="51"/>
      <c r="K237" s="51"/>
      <c r="L237" s="35"/>
    </row>
  </sheetData>
  <autoFilter ref="C103:K23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0:H90"/>
    <mergeCell ref="E94:H94"/>
    <mergeCell ref="E92:H92"/>
    <mergeCell ref="E96:H9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6</v>
      </c>
      <c r="AT2" s="17" t="s">
        <v>102</v>
      </c>
    </row>
    <row r="3" ht="6.96" customHeight="1">
      <c r="B3" s="18"/>
      <c r="C3" s="19"/>
      <c r="D3" s="19"/>
      <c r="E3" s="19"/>
      <c r="F3" s="19"/>
      <c r="G3" s="19"/>
      <c r="H3" s="19"/>
      <c r="I3" s="117"/>
      <c r="J3" s="19"/>
      <c r="K3" s="19"/>
      <c r="L3" s="20"/>
      <c r="AT3" s="17" t="s">
        <v>80</v>
      </c>
    </row>
    <row r="4" ht="24.96" customHeight="1">
      <c r="B4" s="20"/>
      <c r="D4" s="21" t="s">
        <v>124</v>
      </c>
      <c r="L4" s="20"/>
      <c r="M4" s="22" t="s">
        <v>11</v>
      </c>
      <c r="AT4" s="17" t="s">
        <v>4</v>
      </c>
    </row>
    <row r="5" ht="6.96" customHeight="1">
      <c r="B5" s="20"/>
      <c r="L5" s="20"/>
    </row>
    <row r="6" ht="12" customHeight="1">
      <c r="B6" s="20"/>
      <c r="D6" s="29" t="s">
        <v>17</v>
      </c>
      <c r="L6" s="20"/>
    </row>
    <row r="7" ht="16.5" customHeight="1">
      <c r="B7" s="20"/>
      <c r="E7" s="118" t="str">
        <f>'Rekapitulace stavby'!K6</f>
        <v>STAVEBNÍ ÚPRAVY OBJEKTU TOVÁRNÍ 44</v>
      </c>
      <c r="F7" s="29"/>
      <c r="G7" s="29"/>
      <c r="H7" s="29"/>
      <c r="L7" s="20"/>
    </row>
    <row r="8">
      <c r="B8" s="20"/>
      <c r="D8" s="29" t="s">
        <v>125</v>
      </c>
      <c r="L8" s="20"/>
    </row>
    <row r="9" ht="16.5" customHeight="1">
      <c r="B9" s="20"/>
      <c r="E9" s="118" t="s">
        <v>749</v>
      </c>
      <c r="L9" s="20"/>
    </row>
    <row r="10" ht="12" customHeight="1">
      <c r="B10" s="20"/>
      <c r="D10" s="29" t="s">
        <v>127</v>
      </c>
      <c r="L10" s="20"/>
    </row>
    <row r="11" s="1" customFormat="1" ht="16.5" customHeight="1">
      <c r="B11" s="35"/>
      <c r="E11" s="29" t="s">
        <v>750</v>
      </c>
      <c r="F11" s="1"/>
      <c r="G11" s="1"/>
      <c r="H11" s="1"/>
      <c r="I11" s="119"/>
      <c r="L11" s="35"/>
    </row>
    <row r="12" s="1" customFormat="1" ht="12" customHeight="1">
      <c r="B12" s="35"/>
      <c r="D12" s="29" t="s">
        <v>751</v>
      </c>
      <c r="I12" s="119"/>
      <c r="L12" s="35"/>
    </row>
    <row r="13" s="1" customFormat="1" ht="36.96" customHeight="1">
      <c r="B13" s="35"/>
      <c r="E13" s="56" t="s">
        <v>922</v>
      </c>
      <c r="F13" s="1"/>
      <c r="G13" s="1"/>
      <c r="H13" s="1"/>
      <c r="I13" s="119"/>
      <c r="L13" s="35"/>
    </row>
    <row r="14" s="1" customFormat="1">
      <c r="B14" s="35"/>
      <c r="I14" s="119"/>
      <c r="L14" s="35"/>
    </row>
    <row r="15" s="1" customFormat="1" ht="12" customHeight="1">
      <c r="B15" s="35"/>
      <c r="D15" s="29" t="s">
        <v>19</v>
      </c>
      <c r="F15" s="17" t="s">
        <v>3</v>
      </c>
      <c r="I15" s="120" t="s">
        <v>20</v>
      </c>
      <c r="J15" s="17" t="s">
        <v>3</v>
      </c>
      <c r="L15" s="35"/>
    </row>
    <row r="16" s="1" customFormat="1" ht="12" customHeight="1">
      <c r="B16" s="35"/>
      <c r="D16" s="29" t="s">
        <v>21</v>
      </c>
      <c r="F16" s="17" t="s">
        <v>22</v>
      </c>
      <c r="I16" s="120" t="s">
        <v>23</v>
      </c>
      <c r="J16" s="58" t="str">
        <f>'Rekapitulace stavby'!AN8</f>
        <v>12. 12. 2018</v>
      </c>
      <c r="L16" s="35"/>
    </row>
    <row r="17" s="1" customFormat="1" ht="10.8" customHeight="1">
      <c r="B17" s="35"/>
      <c r="I17" s="119"/>
      <c r="L17" s="35"/>
    </row>
    <row r="18" s="1" customFormat="1" ht="12" customHeight="1">
      <c r="B18" s="35"/>
      <c r="D18" s="29" t="s">
        <v>25</v>
      </c>
      <c r="I18" s="120" t="s">
        <v>26</v>
      </c>
      <c r="J18" s="17" t="s">
        <v>3</v>
      </c>
      <c r="L18" s="35"/>
    </row>
    <row r="19" s="1" customFormat="1" ht="18" customHeight="1">
      <c r="B19" s="35"/>
      <c r="E19" s="17" t="s">
        <v>27</v>
      </c>
      <c r="I19" s="120" t="s">
        <v>28</v>
      </c>
      <c r="J19" s="17" t="s">
        <v>3</v>
      </c>
      <c r="L19" s="35"/>
    </row>
    <row r="20" s="1" customFormat="1" ht="6.96" customHeight="1">
      <c r="B20" s="35"/>
      <c r="I20" s="119"/>
      <c r="L20" s="35"/>
    </row>
    <row r="21" s="1" customFormat="1" ht="12" customHeight="1">
      <c r="B21" s="35"/>
      <c r="D21" s="29" t="s">
        <v>29</v>
      </c>
      <c r="I21" s="120" t="s">
        <v>26</v>
      </c>
      <c r="J21" s="30" t="str">
        <f>'Rekapitulace stavby'!AN13</f>
        <v>Vyplň údaj</v>
      </c>
      <c r="L21" s="35"/>
    </row>
    <row r="22" s="1" customFormat="1" ht="18" customHeight="1">
      <c r="B22" s="35"/>
      <c r="E22" s="30" t="str">
        <f>'Rekapitulace stavby'!E14</f>
        <v>Vyplň údaj</v>
      </c>
      <c r="F22" s="17"/>
      <c r="G22" s="17"/>
      <c r="H22" s="17"/>
      <c r="I22" s="120" t="s">
        <v>28</v>
      </c>
      <c r="J22" s="30" t="str">
        <f>'Rekapitulace stavby'!AN14</f>
        <v>Vyplň údaj</v>
      </c>
      <c r="L22" s="35"/>
    </row>
    <row r="23" s="1" customFormat="1" ht="6.96" customHeight="1">
      <c r="B23" s="35"/>
      <c r="I23" s="119"/>
      <c r="L23" s="35"/>
    </row>
    <row r="24" s="1" customFormat="1" ht="12" customHeight="1">
      <c r="B24" s="35"/>
      <c r="D24" s="29" t="s">
        <v>31</v>
      </c>
      <c r="I24" s="120" t="s">
        <v>26</v>
      </c>
      <c r="J24" s="17" t="s">
        <v>32</v>
      </c>
      <c r="L24" s="35"/>
    </row>
    <row r="25" s="1" customFormat="1" ht="18" customHeight="1">
      <c r="B25" s="35"/>
      <c r="E25" s="17" t="s">
        <v>33</v>
      </c>
      <c r="I25" s="120" t="s">
        <v>28</v>
      </c>
      <c r="J25" s="17" t="s">
        <v>34</v>
      </c>
      <c r="L25" s="35"/>
    </row>
    <row r="26" s="1" customFormat="1" ht="6.96" customHeight="1">
      <c r="B26" s="35"/>
      <c r="I26" s="119"/>
      <c r="L26" s="35"/>
    </row>
    <row r="27" s="1" customFormat="1" ht="12" customHeight="1">
      <c r="B27" s="35"/>
      <c r="D27" s="29" t="s">
        <v>36</v>
      </c>
      <c r="I27" s="120" t="s">
        <v>26</v>
      </c>
      <c r="J27" s="17" t="s">
        <v>32</v>
      </c>
      <c r="L27" s="35"/>
    </row>
    <row r="28" s="1" customFormat="1" ht="18" customHeight="1">
      <c r="B28" s="35"/>
      <c r="E28" s="17" t="s">
        <v>33</v>
      </c>
      <c r="I28" s="120" t="s">
        <v>28</v>
      </c>
      <c r="J28" s="17" t="s">
        <v>34</v>
      </c>
      <c r="L28" s="35"/>
    </row>
    <row r="29" s="1" customFormat="1" ht="6.96" customHeight="1">
      <c r="B29" s="35"/>
      <c r="I29" s="119"/>
      <c r="L29" s="35"/>
    </row>
    <row r="30" s="1" customFormat="1" ht="12" customHeight="1">
      <c r="B30" s="35"/>
      <c r="D30" s="29" t="s">
        <v>37</v>
      </c>
      <c r="I30" s="119"/>
      <c r="L30" s="35"/>
    </row>
    <row r="31" s="7" customFormat="1" ht="16.5" customHeight="1">
      <c r="B31" s="121"/>
      <c r="E31" s="33" t="s">
        <v>3</v>
      </c>
      <c r="F31" s="33"/>
      <c r="G31" s="33"/>
      <c r="H31" s="33"/>
      <c r="I31" s="122"/>
      <c r="L31" s="121"/>
    </row>
    <row r="32" s="1" customFormat="1" ht="6.96" customHeight="1">
      <c r="B32" s="35"/>
      <c r="I32" s="119"/>
      <c r="L32" s="35"/>
    </row>
    <row r="33" s="1" customFormat="1" ht="6.96" customHeight="1">
      <c r="B33" s="35"/>
      <c r="D33" s="61"/>
      <c r="E33" s="61"/>
      <c r="F33" s="61"/>
      <c r="G33" s="61"/>
      <c r="H33" s="61"/>
      <c r="I33" s="123"/>
      <c r="J33" s="61"/>
      <c r="K33" s="61"/>
      <c r="L33" s="35"/>
    </row>
    <row r="34" s="1" customFormat="1" ht="25.44" customHeight="1">
      <c r="B34" s="35"/>
      <c r="D34" s="124" t="s">
        <v>39</v>
      </c>
      <c r="I34" s="119"/>
      <c r="J34" s="81">
        <f>ROUND(J104, 2)</f>
        <v>0</v>
      </c>
      <c r="L34" s="35"/>
    </row>
    <row r="35" s="1" customFormat="1" ht="6.96" customHeight="1">
      <c r="B35" s="35"/>
      <c r="D35" s="61"/>
      <c r="E35" s="61"/>
      <c r="F35" s="61"/>
      <c r="G35" s="61"/>
      <c r="H35" s="61"/>
      <c r="I35" s="123"/>
      <c r="J35" s="61"/>
      <c r="K35" s="61"/>
      <c r="L35" s="35"/>
    </row>
    <row r="36" s="1" customFormat="1" ht="14.4" customHeight="1">
      <c r="B36" s="35"/>
      <c r="F36" s="39" t="s">
        <v>41</v>
      </c>
      <c r="I36" s="125" t="s">
        <v>40</v>
      </c>
      <c r="J36" s="39" t="s">
        <v>42</v>
      </c>
      <c r="L36" s="35"/>
    </row>
    <row r="37" s="1" customFormat="1" ht="14.4" customHeight="1">
      <c r="B37" s="35"/>
      <c r="D37" s="29" t="s">
        <v>43</v>
      </c>
      <c r="E37" s="29" t="s">
        <v>44</v>
      </c>
      <c r="F37" s="126">
        <f>ROUND((SUM(BE104:BE236)),  2)</f>
        <v>0</v>
      </c>
      <c r="I37" s="127">
        <v>0.20999999999999999</v>
      </c>
      <c r="J37" s="126">
        <f>ROUND(((SUM(BE104:BE236))*I37),  2)</f>
        <v>0</v>
      </c>
      <c r="L37" s="35"/>
    </row>
    <row r="38" s="1" customFormat="1" ht="14.4" customHeight="1">
      <c r="B38" s="35"/>
      <c r="E38" s="29" t="s">
        <v>45</v>
      </c>
      <c r="F38" s="126">
        <f>ROUND((SUM(BF104:BF236)),  2)</f>
        <v>0</v>
      </c>
      <c r="I38" s="127">
        <v>0.14999999999999999</v>
      </c>
      <c r="J38" s="126">
        <f>ROUND(((SUM(BF104:BF236))*I38),  2)</f>
        <v>0</v>
      </c>
      <c r="L38" s="35"/>
    </row>
    <row r="39" hidden="1" s="1" customFormat="1" ht="14.4" customHeight="1">
      <c r="B39" s="35"/>
      <c r="E39" s="29" t="s">
        <v>46</v>
      </c>
      <c r="F39" s="126">
        <f>ROUND((SUM(BG104:BG236)),  2)</f>
        <v>0</v>
      </c>
      <c r="I39" s="127">
        <v>0.20999999999999999</v>
      </c>
      <c r="J39" s="126">
        <f>0</f>
        <v>0</v>
      </c>
      <c r="L39" s="35"/>
    </row>
    <row r="40" hidden="1" s="1" customFormat="1" ht="14.4" customHeight="1">
      <c r="B40" s="35"/>
      <c r="E40" s="29" t="s">
        <v>47</v>
      </c>
      <c r="F40" s="126">
        <f>ROUND((SUM(BH104:BH236)),  2)</f>
        <v>0</v>
      </c>
      <c r="I40" s="127">
        <v>0.14999999999999999</v>
      </c>
      <c r="J40" s="126">
        <f>0</f>
        <v>0</v>
      </c>
      <c r="L40" s="35"/>
    </row>
    <row r="41" hidden="1" s="1" customFormat="1" ht="14.4" customHeight="1">
      <c r="B41" s="35"/>
      <c r="E41" s="29" t="s">
        <v>48</v>
      </c>
      <c r="F41" s="126">
        <f>ROUND((SUM(BI104:BI236)),  2)</f>
        <v>0</v>
      </c>
      <c r="I41" s="127">
        <v>0</v>
      </c>
      <c r="J41" s="126">
        <f>0</f>
        <v>0</v>
      </c>
      <c r="L41" s="35"/>
    </row>
    <row r="42" s="1" customFormat="1" ht="6.96" customHeight="1">
      <c r="B42" s="35"/>
      <c r="I42" s="119"/>
      <c r="L42" s="35"/>
    </row>
    <row r="43" s="1" customFormat="1" ht="25.44" customHeight="1">
      <c r="B43" s="35"/>
      <c r="C43" s="128"/>
      <c r="D43" s="129" t="s">
        <v>49</v>
      </c>
      <c r="E43" s="69"/>
      <c r="F43" s="69"/>
      <c r="G43" s="130" t="s">
        <v>50</v>
      </c>
      <c r="H43" s="131" t="s">
        <v>51</v>
      </c>
      <c r="I43" s="132"/>
      <c r="J43" s="133">
        <f>SUM(J34:J41)</f>
        <v>0</v>
      </c>
      <c r="K43" s="134"/>
      <c r="L43" s="35"/>
    </row>
    <row r="44" s="1" customFormat="1" ht="14.4" customHeight="1">
      <c r="B44" s="50"/>
      <c r="C44" s="51"/>
      <c r="D44" s="51"/>
      <c r="E44" s="51"/>
      <c r="F44" s="51"/>
      <c r="G44" s="51"/>
      <c r="H44" s="51"/>
      <c r="I44" s="135"/>
      <c r="J44" s="51"/>
      <c r="K44" s="51"/>
      <c r="L44" s="35"/>
    </row>
    <row r="48" s="1" customFormat="1" ht="6.96" customHeight="1">
      <c r="B48" s="52"/>
      <c r="C48" s="53"/>
      <c r="D48" s="53"/>
      <c r="E48" s="53"/>
      <c r="F48" s="53"/>
      <c r="G48" s="53"/>
      <c r="H48" s="53"/>
      <c r="I48" s="136"/>
      <c r="J48" s="53"/>
      <c r="K48" s="53"/>
      <c r="L48" s="35"/>
    </row>
    <row r="49" s="1" customFormat="1" ht="24.96" customHeight="1">
      <c r="B49" s="35"/>
      <c r="C49" s="21" t="s">
        <v>129</v>
      </c>
      <c r="I49" s="119"/>
      <c r="L49" s="35"/>
    </row>
    <row r="50" s="1" customFormat="1" ht="6.96" customHeight="1">
      <c r="B50" s="35"/>
      <c r="I50" s="119"/>
      <c r="L50" s="35"/>
    </row>
    <row r="51" s="1" customFormat="1" ht="12" customHeight="1">
      <c r="B51" s="35"/>
      <c r="C51" s="29" t="s">
        <v>17</v>
      </c>
      <c r="I51" s="119"/>
      <c r="L51" s="35"/>
    </row>
    <row r="52" s="1" customFormat="1" ht="16.5" customHeight="1">
      <c r="B52" s="35"/>
      <c r="E52" s="118" t="str">
        <f>E7</f>
        <v>STAVEBNÍ ÚPRAVY OBJEKTU TOVÁRNÍ 44</v>
      </c>
      <c r="F52" s="29"/>
      <c r="G52" s="29"/>
      <c r="H52" s="29"/>
      <c r="I52" s="119"/>
      <c r="L52" s="35"/>
    </row>
    <row r="53" ht="12" customHeight="1">
      <c r="B53" s="20"/>
      <c r="C53" s="29" t="s">
        <v>125</v>
      </c>
      <c r="L53" s="20"/>
    </row>
    <row r="54" ht="16.5" customHeight="1">
      <c r="B54" s="20"/>
      <c r="E54" s="118" t="s">
        <v>749</v>
      </c>
      <c r="L54" s="20"/>
    </row>
    <row r="55" ht="12" customHeight="1">
      <c r="B55" s="20"/>
      <c r="C55" s="29" t="s">
        <v>127</v>
      </c>
      <c r="L55" s="20"/>
    </row>
    <row r="56" s="1" customFormat="1" ht="16.5" customHeight="1">
      <c r="B56" s="35"/>
      <c r="E56" s="29" t="s">
        <v>750</v>
      </c>
      <c r="F56" s="1"/>
      <c r="G56" s="1"/>
      <c r="H56" s="1"/>
      <c r="I56" s="119"/>
      <c r="L56" s="35"/>
    </row>
    <row r="57" s="1" customFormat="1" ht="12" customHeight="1">
      <c r="B57" s="35"/>
      <c r="C57" s="29" t="s">
        <v>751</v>
      </c>
      <c r="I57" s="119"/>
      <c r="L57" s="35"/>
    </row>
    <row r="58" s="1" customFormat="1" ht="16.5" customHeight="1">
      <c r="B58" s="35"/>
      <c r="E58" s="56" t="str">
        <f>E13</f>
        <v>18076B - Balkony 1.65, 2.66, 3.66 - 4,9 m2</v>
      </c>
      <c r="F58" s="1"/>
      <c r="G58" s="1"/>
      <c r="H58" s="1"/>
      <c r="I58" s="119"/>
      <c r="L58" s="35"/>
    </row>
    <row r="59" s="1" customFormat="1" ht="6.96" customHeight="1">
      <c r="B59" s="35"/>
      <c r="I59" s="119"/>
      <c r="L59" s="35"/>
    </row>
    <row r="60" s="1" customFormat="1" ht="12" customHeight="1">
      <c r="B60" s="35"/>
      <c r="C60" s="29" t="s">
        <v>21</v>
      </c>
      <c r="F60" s="17" t="str">
        <f>F16</f>
        <v>Kolín, Tovární 44</v>
      </c>
      <c r="I60" s="120" t="s">
        <v>23</v>
      </c>
      <c r="J60" s="58" t="str">
        <f>IF(J16="","",J16)</f>
        <v>12. 12. 2018</v>
      </c>
      <c r="L60" s="35"/>
    </row>
    <row r="61" s="1" customFormat="1" ht="6.96" customHeight="1">
      <c r="B61" s="35"/>
      <c r="I61" s="119"/>
      <c r="L61" s="35"/>
    </row>
    <row r="62" s="1" customFormat="1" ht="24.9" customHeight="1">
      <c r="B62" s="35"/>
      <c r="C62" s="29" t="s">
        <v>25</v>
      </c>
      <c r="F62" s="17" t="str">
        <f>E19</f>
        <v>Město Kolín, Karlovo náměstí 78, Kolín I</v>
      </c>
      <c r="I62" s="120" t="s">
        <v>31</v>
      </c>
      <c r="J62" s="33" t="str">
        <f>E25</f>
        <v>AZ PROJECT s.r.o., Plynárenská 830, Kolín IV</v>
      </c>
      <c r="L62" s="35"/>
    </row>
    <row r="63" s="1" customFormat="1" ht="24.9" customHeight="1">
      <c r="B63" s="35"/>
      <c r="C63" s="29" t="s">
        <v>29</v>
      </c>
      <c r="F63" s="17" t="str">
        <f>IF(E22="","",E22)</f>
        <v>Vyplň údaj</v>
      </c>
      <c r="I63" s="120" t="s">
        <v>36</v>
      </c>
      <c r="J63" s="33" t="str">
        <f>E28</f>
        <v>AZ PROJECT s.r.o., Plynárenská 830, Kolín IV</v>
      </c>
      <c r="L63" s="35"/>
    </row>
    <row r="64" s="1" customFormat="1" ht="10.32" customHeight="1">
      <c r="B64" s="35"/>
      <c r="I64" s="119"/>
      <c r="L64" s="35"/>
    </row>
    <row r="65" s="1" customFormat="1" ht="29.28" customHeight="1">
      <c r="B65" s="35"/>
      <c r="C65" s="137" t="s">
        <v>130</v>
      </c>
      <c r="D65" s="128"/>
      <c r="E65" s="128"/>
      <c r="F65" s="128"/>
      <c r="G65" s="128"/>
      <c r="H65" s="128"/>
      <c r="I65" s="138"/>
      <c r="J65" s="139" t="s">
        <v>131</v>
      </c>
      <c r="K65" s="128"/>
      <c r="L65" s="35"/>
    </row>
    <row r="66" s="1" customFormat="1" ht="10.32" customHeight="1">
      <c r="B66" s="35"/>
      <c r="I66" s="119"/>
      <c r="L66" s="35"/>
    </row>
    <row r="67" s="1" customFormat="1" ht="22.8" customHeight="1">
      <c r="B67" s="35"/>
      <c r="C67" s="140" t="s">
        <v>71</v>
      </c>
      <c r="I67" s="119"/>
      <c r="J67" s="81">
        <f>J104</f>
        <v>0</v>
      </c>
      <c r="L67" s="35"/>
      <c r="AU67" s="17" t="s">
        <v>132</v>
      </c>
    </row>
    <row r="68" s="8" customFormat="1" ht="24.96" customHeight="1">
      <c r="B68" s="141"/>
      <c r="D68" s="142" t="s">
        <v>133</v>
      </c>
      <c r="E68" s="143"/>
      <c r="F68" s="143"/>
      <c r="G68" s="143"/>
      <c r="H68" s="143"/>
      <c r="I68" s="144"/>
      <c r="J68" s="145">
        <f>J105</f>
        <v>0</v>
      </c>
      <c r="L68" s="141"/>
    </row>
    <row r="69" s="9" customFormat="1" ht="19.92" customHeight="1">
      <c r="B69" s="146"/>
      <c r="D69" s="147" t="s">
        <v>753</v>
      </c>
      <c r="E69" s="148"/>
      <c r="F69" s="148"/>
      <c r="G69" s="148"/>
      <c r="H69" s="148"/>
      <c r="I69" s="149"/>
      <c r="J69" s="150">
        <f>J106</f>
        <v>0</v>
      </c>
      <c r="L69" s="146"/>
    </row>
    <row r="70" s="9" customFormat="1" ht="19.92" customHeight="1">
      <c r="B70" s="146"/>
      <c r="D70" s="147" t="s">
        <v>134</v>
      </c>
      <c r="E70" s="148"/>
      <c r="F70" s="148"/>
      <c r="G70" s="148"/>
      <c r="H70" s="148"/>
      <c r="I70" s="149"/>
      <c r="J70" s="150">
        <f>J109</f>
        <v>0</v>
      </c>
      <c r="L70" s="146"/>
    </row>
    <row r="71" s="9" customFormat="1" ht="19.92" customHeight="1">
      <c r="B71" s="146"/>
      <c r="D71" s="147" t="s">
        <v>135</v>
      </c>
      <c r="E71" s="148"/>
      <c r="F71" s="148"/>
      <c r="G71" s="148"/>
      <c r="H71" s="148"/>
      <c r="I71" s="149"/>
      <c r="J71" s="150">
        <f>J151</f>
        <v>0</v>
      </c>
      <c r="L71" s="146"/>
    </row>
    <row r="72" s="9" customFormat="1" ht="19.92" customHeight="1">
      <c r="B72" s="146"/>
      <c r="D72" s="147" t="s">
        <v>136</v>
      </c>
      <c r="E72" s="148"/>
      <c r="F72" s="148"/>
      <c r="G72" s="148"/>
      <c r="H72" s="148"/>
      <c r="I72" s="149"/>
      <c r="J72" s="150">
        <f>J172</f>
        <v>0</v>
      </c>
      <c r="L72" s="146"/>
    </row>
    <row r="73" s="9" customFormat="1" ht="19.92" customHeight="1">
      <c r="B73" s="146"/>
      <c r="D73" s="147" t="s">
        <v>137</v>
      </c>
      <c r="E73" s="148"/>
      <c r="F73" s="148"/>
      <c r="G73" s="148"/>
      <c r="H73" s="148"/>
      <c r="I73" s="149"/>
      <c r="J73" s="150">
        <f>J182</f>
        <v>0</v>
      </c>
      <c r="L73" s="146"/>
    </row>
    <row r="74" s="8" customFormat="1" ht="24.96" customHeight="1">
      <c r="B74" s="141"/>
      <c r="D74" s="142" t="s">
        <v>138</v>
      </c>
      <c r="E74" s="143"/>
      <c r="F74" s="143"/>
      <c r="G74" s="143"/>
      <c r="H74" s="143"/>
      <c r="I74" s="144"/>
      <c r="J74" s="145">
        <f>J184</f>
        <v>0</v>
      </c>
      <c r="L74" s="141"/>
    </row>
    <row r="75" s="9" customFormat="1" ht="19.92" customHeight="1">
      <c r="B75" s="146"/>
      <c r="D75" s="147" t="s">
        <v>139</v>
      </c>
      <c r="E75" s="148"/>
      <c r="F75" s="148"/>
      <c r="G75" s="148"/>
      <c r="H75" s="148"/>
      <c r="I75" s="149"/>
      <c r="J75" s="150">
        <f>J185</f>
        <v>0</v>
      </c>
      <c r="L75" s="146"/>
    </row>
    <row r="76" s="9" customFormat="1" ht="19.92" customHeight="1">
      <c r="B76" s="146"/>
      <c r="D76" s="147" t="s">
        <v>140</v>
      </c>
      <c r="E76" s="148"/>
      <c r="F76" s="148"/>
      <c r="G76" s="148"/>
      <c r="H76" s="148"/>
      <c r="I76" s="149"/>
      <c r="J76" s="150">
        <f>J199</f>
        <v>0</v>
      </c>
      <c r="L76" s="146"/>
    </row>
    <row r="77" s="9" customFormat="1" ht="19.92" customHeight="1">
      <c r="B77" s="146"/>
      <c r="D77" s="147" t="s">
        <v>142</v>
      </c>
      <c r="E77" s="148"/>
      <c r="F77" s="148"/>
      <c r="G77" s="148"/>
      <c r="H77" s="148"/>
      <c r="I77" s="149"/>
      <c r="J77" s="150">
        <f>J205</f>
        <v>0</v>
      </c>
      <c r="L77" s="146"/>
    </row>
    <row r="78" s="9" customFormat="1" ht="19.92" customHeight="1">
      <c r="B78" s="146"/>
      <c r="D78" s="147" t="s">
        <v>146</v>
      </c>
      <c r="E78" s="148"/>
      <c r="F78" s="148"/>
      <c r="G78" s="148"/>
      <c r="H78" s="148"/>
      <c r="I78" s="149"/>
      <c r="J78" s="150">
        <f>J214</f>
        <v>0</v>
      </c>
      <c r="L78" s="146"/>
    </row>
    <row r="79" s="9" customFormat="1" ht="19.92" customHeight="1">
      <c r="B79" s="146"/>
      <c r="D79" s="147" t="s">
        <v>147</v>
      </c>
      <c r="E79" s="148"/>
      <c r="F79" s="148"/>
      <c r="G79" s="148"/>
      <c r="H79" s="148"/>
      <c r="I79" s="149"/>
      <c r="J79" s="150">
        <f>J226</f>
        <v>0</v>
      </c>
      <c r="L79" s="146"/>
    </row>
    <row r="80" s="9" customFormat="1" ht="19.92" customHeight="1">
      <c r="B80" s="146"/>
      <c r="D80" s="147" t="s">
        <v>150</v>
      </c>
      <c r="E80" s="148"/>
      <c r="F80" s="148"/>
      <c r="G80" s="148"/>
      <c r="H80" s="148"/>
      <c r="I80" s="149"/>
      <c r="J80" s="150">
        <f>J233</f>
        <v>0</v>
      </c>
      <c r="L80" s="146"/>
    </row>
    <row r="81" s="1" customFormat="1" ht="21.84" customHeight="1">
      <c r="B81" s="35"/>
      <c r="I81" s="119"/>
      <c r="L81" s="35"/>
    </row>
    <row r="82" s="1" customFormat="1" ht="6.96" customHeight="1">
      <c r="B82" s="50"/>
      <c r="C82" s="51"/>
      <c r="D82" s="51"/>
      <c r="E82" s="51"/>
      <c r="F82" s="51"/>
      <c r="G82" s="51"/>
      <c r="H82" s="51"/>
      <c r="I82" s="135"/>
      <c r="J82" s="51"/>
      <c r="K82" s="51"/>
      <c r="L82" s="35"/>
    </row>
    <row r="86" s="1" customFormat="1" ht="6.96" customHeight="1">
      <c r="B86" s="52"/>
      <c r="C86" s="53"/>
      <c r="D86" s="53"/>
      <c r="E86" s="53"/>
      <c r="F86" s="53"/>
      <c r="G86" s="53"/>
      <c r="H86" s="53"/>
      <c r="I86" s="136"/>
      <c r="J86" s="53"/>
      <c r="K86" s="53"/>
      <c r="L86" s="35"/>
    </row>
    <row r="87" s="1" customFormat="1" ht="24.96" customHeight="1">
      <c r="B87" s="35"/>
      <c r="C87" s="21" t="s">
        <v>151</v>
      </c>
      <c r="I87" s="119"/>
      <c r="L87" s="35"/>
    </row>
    <row r="88" s="1" customFormat="1" ht="6.96" customHeight="1">
      <c r="B88" s="35"/>
      <c r="I88" s="119"/>
      <c r="L88" s="35"/>
    </row>
    <row r="89" s="1" customFormat="1" ht="12" customHeight="1">
      <c r="B89" s="35"/>
      <c r="C89" s="29" t="s">
        <v>17</v>
      </c>
      <c r="I89" s="119"/>
      <c r="L89" s="35"/>
    </row>
    <row r="90" s="1" customFormat="1" ht="16.5" customHeight="1">
      <c r="B90" s="35"/>
      <c r="E90" s="118" t="str">
        <f>E7</f>
        <v>STAVEBNÍ ÚPRAVY OBJEKTU TOVÁRNÍ 44</v>
      </c>
      <c r="F90" s="29"/>
      <c r="G90" s="29"/>
      <c r="H90" s="29"/>
      <c r="I90" s="119"/>
      <c r="L90" s="35"/>
    </row>
    <row r="91" ht="12" customHeight="1">
      <c r="B91" s="20"/>
      <c r="C91" s="29" t="s">
        <v>125</v>
      </c>
      <c r="L91" s="20"/>
    </row>
    <row r="92" ht="16.5" customHeight="1">
      <c r="B92" s="20"/>
      <c r="E92" s="118" t="s">
        <v>749</v>
      </c>
      <c r="L92" s="20"/>
    </row>
    <row r="93" ht="12" customHeight="1">
      <c r="B93" s="20"/>
      <c r="C93" s="29" t="s">
        <v>127</v>
      </c>
      <c r="L93" s="20"/>
    </row>
    <row r="94" s="1" customFormat="1" ht="16.5" customHeight="1">
      <c r="B94" s="35"/>
      <c r="E94" s="29" t="s">
        <v>750</v>
      </c>
      <c r="F94" s="1"/>
      <c r="G94" s="1"/>
      <c r="H94" s="1"/>
      <c r="I94" s="119"/>
      <c r="L94" s="35"/>
    </row>
    <row r="95" s="1" customFormat="1" ht="12" customHeight="1">
      <c r="B95" s="35"/>
      <c r="C95" s="29" t="s">
        <v>751</v>
      </c>
      <c r="I95" s="119"/>
      <c r="L95" s="35"/>
    </row>
    <row r="96" s="1" customFormat="1" ht="16.5" customHeight="1">
      <c r="B96" s="35"/>
      <c r="E96" s="56" t="str">
        <f>E13</f>
        <v>18076B - Balkony 1.65, 2.66, 3.66 - 4,9 m2</v>
      </c>
      <c r="F96" s="1"/>
      <c r="G96" s="1"/>
      <c r="H96" s="1"/>
      <c r="I96" s="119"/>
      <c r="L96" s="35"/>
    </row>
    <row r="97" s="1" customFormat="1" ht="6.96" customHeight="1">
      <c r="B97" s="35"/>
      <c r="I97" s="119"/>
      <c r="L97" s="35"/>
    </row>
    <row r="98" s="1" customFormat="1" ht="12" customHeight="1">
      <c r="B98" s="35"/>
      <c r="C98" s="29" t="s">
        <v>21</v>
      </c>
      <c r="F98" s="17" t="str">
        <f>F16</f>
        <v>Kolín, Tovární 44</v>
      </c>
      <c r="I98" s="120" t="s">
        <v>23</v>
      </c>
      <c r="J98" s="58" t="str">
        <f>IF(J16="","",J16)</f>
        <v>12. 12. 2018</v>
      </c>
      <c r="L98" s="35"/>
    </row>
    <row r="99" s="1" customFormat="1" ht="6.96" customHeight="1">
      <c r="B99" s="35"/>
      <c r="I99" s="119"/>
      <c r="L99" s="35"/>
    </row>
    <row r="100" s="1" customFormat="1" ht="24.9" customHeight="1">
      <c r="B100" s="35"/>
      <c r="C100" s="29" t="s">
        <v>25</v>
      </c>
      <c r="F100" s="17" t="str">
        <f>E19</f>
        <v>Město Kolín, Karlovo náměstí 78, Kolín I</v>
      </c>
      <c r="I100" s="120" t="s">
        <v>31</v>
      </c>
      <c r="J100" s="33" t="str">
        <f>E25</f>
        <v>AZ PROJECT s.r.o., Plynárenská 830, Kolín IV</v>
      </c>
      <c r="L100" s="35"/>
    </row>
    <row r="101" s="1" customFormat="1" ht="24.9" customHeight="1">
      <c r="B101" s="35"/>
      <c r="C101" s="29" t="s">
        <v>29</v>
      </c>
      <c r="F101" s="17" t="str">
        <f>IF(E22="","",E22)</f>
        <v>Vyplň údaj</v>
      </c>
      <c r="I101" s="120" t="s">
        <v>36</v>
      </c>
      <c r="J101" s="33" t="str">
        <f>E28</f>
        <v>AZ PROJECT s.r.o., Plynárenská 830, Kolín IV</v>
      </c>
      <c r="L101" s="35"/>
    </row>
    <row r="102" s="1" customFormat="1" ht="10.32" customHeight="1">
      <c r="B102" s="35"/>
      <c r="I102" s="119"/>
      <c r="L102" s="35"/>
    </row>
    <row r="103" s="10" customFormat="1" ht="29.28" customHeight="1">
      <c r="B103" s="151"/>
      <c r="C103" s="152" t="s">
        <v>152</v>
      </c>
      <c r="D103" s="153" t="s">
        <v>58</v>
      </c>
      <c r="E103" s="153" t="s">
        <v>54</v>
      </c>
      <c r="F103" s="153" t="s">
        <v>55</v>
      </c>
      <c r="G103" s="153" t="s">
        <v>153</v>
      </c>
      <c r="H103" s="153" t="s">
        <v>154</v>
      </c>
      <c r="I103" s="154" t="s">
        <v>155</v>
      </c>
      <c r="J103" s="153" t="s">
        <v>131</v>
      </c>
      <c r="K103" s="155" t="s">
        <v>156</v>
      </c>
      <c r="L103" s="151"/>
      <c r="M103" s="73" t="s">
        <v>3</v>
      </c>
      <c r="N103" s="74" t="s">
        <v>43</v>
      </c>
      <c r="O103" s="74" t="s">
        <v>157</v>
      </c>
      <c r="P103" s="74" t="s">
        <v>158</v>
      </c>
      <c r="Q103" s="74" t="s">
        <v>159</v>
      </c>
      <c r="R103" s="74" t="s">
        <v>160</v>
      </c>
      <c r="S103" s="74" t="s">
        <v>161</v>
      </c>
      <c r="T103" s="75" t="s">
        <v>162</v>
      </c>
    </row>
    <row r="104" s="1" customFormat="1" ht="22.8" customHeight="1">
      <c r="B104" s="35"/>
      <c r="C104" s="78" t="s">
        <v>163</v>
      </c>
      <c r="I104" s="119"/>
      <c r="J104" s="156">
        <f>BK104</f>
        <v>0</v>
      </c>
      <c r="L104" s="35"/>
      <c r="M104" s="76"/>
      <c r="N104" s="61"/>
      <c r="O104" s="61"/>
      <c r="P104" s="157">
        <f>P105+P184</f>
        <v>0</v>
      </c>
      <c r="Q104" s="61"/>
      <c r="R104" s="157">
        <f>R105+R184</f>
        <v>2.6388092200000002</v>
      </c>
      <c r="S104" s="61"/>
      <c r="T104" s="158">
        <f>T105+T184</f>
        <v>2.3283880000000003</v>
      </c>
      <c r="AT104" s="17" t="s">
        <v>72</v>
      </c>
      <c r="AU104" s="17" t="s">
        <v>132</v>
      </c>
      <c r="BK104" s="159">
        <f>BK105+BK184</f>
        <v>0</v>
      </c>
    </row>
    <row r="105" s="11" customFormat="1" ht="25.92" customHeight="1">
      <c r="B105" s="160"/>
      <c r="D105" s="161" t="s">
        <v>72</v>
      </c>
      <c r="E105" s="162" t="s">
        <v>164</v>
      </c>
      <c r="F105" s="162" t="s">
        <v>165</v>
      </c>
      <c r="I105" s="163"/>
      <c r="J105" s="164">
        <f>BK105</f>
        <v>0</v>
      </c>
      <c r="L105" s="160"/>
      <c r="M105" s="165"/>
      <c r="N105" s="166"/>
      <c r="O105" s="166"/>
      <c r="P105" s="167">
        <f>P106+P109+P151+P172+P182</f>
        <v>0</v>
      </c>
      <c r="Q105" s="166"/>
      <c r="R105" s="167">
        <f>R106+R109+R151+R172+R182</f>
        <v>2.2790484200000001</v>
      </c>
      <c r="S105" s="166"/>
      <c r="T105" s="168">
        <f>T106+T109+T151+T172+T182</f>
        <v>2.3181520000000004</v>
      </c>
      <c r="AR105" s="161" t="s">
        <v>80</v>
      </c>
      <c r="AT105" s="169" t="s">
        <v>72</v>
      </c>
      <c r="AU105" s="169" t="s">
        <v>73</v>
      </c>
      <c r="AY105" s="161" t="s">
        <v>166</v>
      </c>
      <c r="BK105" s="170">
        <f>BK106+BK109+BK151+BK172+BK182</f>
        <v>0</v>
      </c>
    </row>
    <row r="106" s="11" customFormat="1" ht="22.8" customHeight="1">
      <c r="B106" s="160"/>
      <c r="D106" s="161" t="s">
        <v>72</v>
      </c>
      <c r="E106" s="171" t="s">
        <v>80</v>
      </c>
      <c r="F106" s="171" t="s">
        <v>754</v>
      </c>
      <c r="I106" s="163"/>
      <c r="J106" s="172">
        <f>BK106</f>
        <v>0</v>
      </c>
      <c r="L106" s="160"/>
      <c r="M106" s="165"/>
      <c r="N106" s="166"/>
      <c r="O106" s="166"/>
      <c r="P106" s="167">
        <f>SUM(P107:P108)</f>
        <v>0</v>
      </c>
      <c r="Q106" s="166"/>
      <c r="R106" s="167">
        <f>SUM(R107:R108)</f>
        <v>0</v>
      </c>
      <c r="S106" s="166"/>
      <c r="T106" s="168">
        <f>SUM(T107:T108)</f>
        <v>0.15809999999999999</v>
      </c>
      <c r="AR106" s="161" t="s">
        <v>80</v>
      </c>
      <c r="AT106" s="169" t="s">
        <v>72</v>
      </c>
      <c r="AU106" s="169" t="s">
        <v>80</v>
      </c>
      <c r="AY106" s="161" t="s">
        <v>166</v>
      </c>
      <c r="BK106" s="170">
        <f>SUM(BK107:BK108)</f>
        <v>0</v>
      </c>
    </row>
    <row r="107" s="1" customFormat="1" ht="33.75" customHeight="1">
      <c r="B107" s="173"/>
      <c r="C107" s="174" t="s">
        <v>80</v>
      </c>
      <c r="D107" s="174" t="s">
        <v>169</v>
      </c>
      <c r="E107" s="175" t="s">
        <v>755</v>
      </c>
      <c r="F107" s="176" t="s">
        <v>756</v>
      </c>
      <c r="G107" s="177" t="s">
        <v>172</v>
      </c>
      <c r="H107" s="178">
        <v>0.62</v>
      </c>
      <c r="I107" s="179"/>
      <c r="J107" s="180">
        <f>ROUND(I107*H107,2)</f>
        <v>0</v>
      </c>
      <c r="K107" s="176" t="s">
        <v>173</v>
      </c>
      <c r="L107" s="35"/>
      <c r="M107" s="181" t="s">
        <v>3</v>
      </c>
      <c r="N107" s="182" t="s">
        <v>45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0.255</v>
      </c>
      <c r="T107" s="184">
        <f>S107*H107</f>
        <v>0.15809999999999999</v>
      </c>
      <c r="AR107" s="17" t="s">
        <v>174</v>
      </c>
      <c r="AT107" s="17" t="s">
        <v>169</v>
      </c>
      <c r="AU107" s="17" t="s">
        <v>84</v>
      </c>
      <c r="AY107" s="17" t="s">
        <v>166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84</v>
      </c>
      <c r="BK107" s="185">
        <f>ROUND(I107*H107,2)</f>
        <v>0</v>
      </c>
      <c r="BL107" s="17" t="s">
        <v>174</v>
      </c>
      <c r="BM107" s="17" t="s">
        <v>923</v>
      </c>
    </row>
    <row r="108" s="12" customFormat="1">
      <c r="B108" s="186"/>
      <c r="D108" s="187" t="s">
        <v>176</v>
      </c>
      <c r="E108" s="188" t="s">
        <v>3</v>
      </c>
      <c r="F108" s="189" t="s">
        <v>924</v>
      </c>
      <c r="H108" s="190">
        <v>0.62</v>
      </c>
      <c r="I108" s="191"/>
      <c r="L108" s="186"/>
      <c r="M108" s="192"/>
      <c r="N108" s="193"/>
      <c r="O108" s="193"/>
      <c r="P108" s="193"/>
      <c r="Q108" s="193"/>
      <c r="R108" s="193"/>
      <c r="S108" s="193"/>
      <c r="T108" s="194"/>
      <c r="AT108" s="188" t="s">
        <v>176</v>
      </c>
      <c r="AU108" s="188" t="s">
        <v>84</v>
      </c>
      <c r="AV108" s="12" t="s">
        <v>84</v>
      </c>
      <c r="AW108" s="12" t="s">
        <v>35</v>
      </c>
      <c r="AX108" s="12" t="s">
        <v>80</v>
      </c>
      <c r="AY108" s="188" t="s">
        <v>166</v>
      </c>
    </row>
    <row r="109" s="11" customFormat="1" ht="22.8" customHeight="1">
      <c r="B109" s="160"/>
      <c r="D109" s="161" t="s">
        <v>72</v>
      </c>
      <c r="E109" s="171" t="s">
        <v>167</v>
      </c>
      <c r="F109" s="171" t="s">
        <v>168</v>
      </c>
      <c r="I109" s="163"/>
      <c r="J109" s="172">
        <f>BK109</f>
        <v>0</v>
      </c>
      <c r="L109" s="160"/>
      <c r="M109" s="165"/>
      <c r="N109" s="166"/>
      <c r="O109" s="166"/>
      <c r="P109" s="167">
        <f>SUM(P110:P150)</f>
        <v>0</v>
      </c>
      <c r="Q109" s="166"/>
      <c r="R109" s="167">
        <f>SUM(R110:R150)</f>
        <v>1.9948846700000003</v>
      </c>
      <c r="S109" s="166"/>
      <c r="T109" s="168">
        <f>SUM(T110:T150)</f>
        <v>0</v>
      </c>
      <c r="AR109" s="161" t="s">
        <v>80</v>
      </c>
      <c r="AT109" s="169" t="s">
        <v>72</v>
      </c>
      <c r="AU109" s="169" t="s">
        <v>80</v>
      </c>
      <c r="AY109" s="161" t="s">
        <v>166</v>
      </c>
      <c r="BK109" s="170">
        <f>SUM(BK110:BK150)</f>
        <v>0</v>
      </c>
    </row>
    <row r="110" s="1" customFormat="1" ht="16.5" customHeight="1">
      <c r="B110" s="173"/>
      <c r="C110" s="174" t="s">
        <v>84</v>
      </c>
      <c r="D110" s="174" t="s">
        <v>169</v>
      </c>
      <c r="E110" s="175" t="s">
        <v>759</v>
      </c>
      <c r="F110" s="176" t="s">
        <v>760</v>
      </c>
      <c r="G110" s="177" t="s">
        <v>172</v>
      </c>
      <c r="H110" s="178">
        <v>55.165999999999997</v>
      </c>
      <c r="I110" s="179"/>
      <c r="J110" s="180">
        <f>ROUND(I110*H110,2)</f>
        <v>0</v>
      </c>
      <c r="K110" s="176" t="s">
        <v>3</v>
      </c>
      <c r="L110" s="35"/>
      <c r="M110" s="181" t="s">
        <v>3</v>
      </c>
      <c r="N110" s="182" t="s">
        <v>45</v>
      </c>
      <c r="O110" s="65"/>
      <c r="P110" s="183">
        <f>O110*H110</f>
        <v>0</v>
      </c>
      <c r="Q110" s="183">
        <v>0.01575</v>
      </c>
      <c r="R110" s="183">
        <f>Q110*H110</f>
        <v>0.86886449999999993</v>
      </c>
      <c r="S110" s="183">
        <v>0</v>
      </c>
      <c r="T110" s="184">
        <f>S110*H110</f>
        <v>0</v>
      </c>
      <c r="AR110" s="17" t="s">
        <v>174</v>
      </c>
      <c r="AT110" s="17" t="s">
        <v>169</v>
      </c>
      <c r="AU110" s="17" t="s">
        <v>84</v>
      </c>
      <c r="AY110" s="17" t="s">
        <v>166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84</v>
      </c>
      <c r="BK110" s="185">
        <f>ROUND(I110*H110,2)</f>
        <v>0</v>
      </c>
      <c r="BL110" s="17" t="s">
        <v>174</v>
      </c>
      <c r="BM110" s="17" t="s">
        <v>925</v>
      </c>
    </row>
    <row r="111" s="12" customFormat="1">
      <c r="B111" s="186"/>
      <c r="D111" s="187" t="s">
        <v>176</v>
      </c>
      <c r="E111" s="188" t="s">
        <v>3</v>
      </c>
      <c r="F111" s="189" t="s">
        <v>926</v>
      </c>
      <c r="H111" s="190">
        <v>55.165999999999997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88" t="s">
        <v>176</v>
      </c>
      <c r="AU111" s="188" t="s">
        <v>84</v>
      </c>
      <c r="AV111" s="12" t="s">
        <v>84</v>
      </c>
      <c r="AW111" s="12" t="s">
        <v>35</v>
      </c>
      <c r="AX111" s="12" t="s">
        <v>80</v>
      </c>
      <c r="AY111" s="188" t="s">
        <v>166</v>
      </c>
    </row>
    <row r="112" s="1" customFormat="1" ht="16.5" customHeight="1">
      <c r="B112" s="173"/>
      <c r="C112" s="174" t="s">
        <v>99</v>
      </c>
      <c r="D112" s="174" t="s">
        <v>169</v>
      </c>
      <c r="E112" s="175" t="s">
        <v>763</v>
      </c>
      <c r="F112" s="176" t="s">
        <v>764</v>
      </c>
      <c r="G112" s="177" t="s">
        <v>765</v>
      </c>
      <c r="H112" s="178">
        <v>3</v>
      </c>
      <c r="I112" s="179"/>
      <c r="J112" s="180">
        <f>ROUND(I112*H112,2)</f>
        <v>0</v>
      </c>
      <c r="K112" s="176" t="s">
        <v>3</v>
      </c>
      <c r="L112" s="35"/>
      <c r="M112" s="181" t="s">
        <v>3</v>
      </c>
      <c r="N112" s="182" t="s">
        <v>45</v>
      </c>
      <c r="O112" s="65"/>
      <c r="P112" s="183">
        <f>O112*H112</f>
        <v>0</v>
      </c>
      <c r="Q112" s="183">
        <v>0.01575</v>
      </c>
      <c r="R112" s="183">
        <f>Q112*H112</f>
        <v>0.04725</v>
      </c>
      <c r="S112" s="183">
        <v>0</v>
      </c>
      <c r="T112" s="184">
        <f>S112*H112</f>
        <v>0</v>
      </c>
      <c r="AR112" s="17" t="s">
        <v>174</v>
      </c>
      <c r="AT112" s="17" t="s">
        <v>169</v>
      </c>
      <c r="AU112" s="17" t="s">
        <v>84</v>
      </c>
      <c r="AY112" s="17" t="s">
        <v>166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84</v>
      </c>
      <c r="BK112" s="185">
        <f>ROUND(I112*H112,2)</f>
        <v>0</v>
      </c>
      <c r="BL112" s="17" t="s">
        <v>174</v>
      </c>
      <c r="BM112" s="17" t="s">
        <v>927</v>
      </c>
    </row>
    <row r="113" s="1" customFormat="1" ht="16.5" customHeight="1">
      <c r="B113" s="173"/>
      <c r="C113" s="174" t="s">
        <v>174</v>
      </c>
      <c r="D113" s="174" t="s">
        <v>169</v>
      </c>
      <c r="E113" s="175" t="s">
        <v>767</v>
      </c>
      <c r="F113" s="176" t="s">
        <v>768</v>
      </c>
      <c r="G113" s="177" t="s">
        <v>765</v>
      </c>
      <c r="H113" s="178">
        <v>3</v>
      </c>
      <c r="I113" s="179"/>
      <c r="J113" s="180">
        <f>ROUND(I113*H113,2)</f>
        <v>0</v>
      </c>
      <c r="K113" s="176" t="s">
        <v>3</v>
      </c>
      <c r="L113" s="35"/>
      <c r="M113" s="181" t="s">
        <v>3</v>
      </c>
      <c r="N113" s="182" t="s">
        <v>45</v>
      </c>
      <c r="O113" s="65"/>
      <c r="P113" s="183">
        <f>O113*H113</f>
        <v>0</v>
      </c>
      <c r="Q113" s="183">
        <v>0.01575</v>
      </c>
      <c r="R113" s="183">
        <f>Q113*H113</f>
        <v>0.04725</v>
      </c>
      <c r="S113" s="183">
        <v>0</v>
      </c>
      <c r="T113" s="184">
        <f>S113*H113</f>
        <v>0</v>
      </c>
      <c r="AR113" s="17" t="s">
        <v>174</v>
      </c>
      <c r="AT113" s="17" t="s">
        <v>169</v>
      </c>
      <c r="AU113" s="17" t="s">
        <v>84</v>
      </c>
      <c r="AY113" s="17" t="s">
        <v>166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84</v>
      </c>
      <c r="BK113" s="185">
        <f>ROUND(I113*H113,2)</f>
        <v>0</v>
      </c>
      <c r="BL113" s="17" t="s">
        <v>174</v>
      </c>
      <c r="BM113" s="17" t="s">
        <v>928</v>
      </c>
    </row>
    <row r="114" s="1" customFormat="1" ht="22.5" customHeight="1">
      <c r="B114" s="173"/>
      <c r="C114" s="174" t="s">
        <v>197</v>
      </c>
      <c r="D114" s="174" t="s">
        <v>169</v>
      </c>
      <c r="E114" s="175" t="s">
        <v>770</v>
      </c>
      <c r="F114" s="176" t="s">
        <v>771</v>
      </c>
      <c r="G114" s="177" t="s">
        <v>172</v>
      </c>
      <c r="H114" s="178">
        <v>8.5099999999999998</v>
      </c>
      <c r="I114" s="179"/>
      <c r="J114" s="180">
        <f>ROUND(I114*H114,2)</f>
        <v>0</v>
      </c>
      <c r="K114" s="176" t="s">
        <v>173</v>
      </c>
      <c r="L114" s="35"/>
      <c r="M114" s="181" t="s">
        <v>3</v>
      </c>
      <c r="N114" s="182" t="s">
        <v>45</v>
      </c>
      <c r="O114" s="65"/>
      <c r="P114" s="183">
        <f>O114*H114</f>
        <v>0</v>
      </c>
      <c r="Q114" s="183">
        <v>0.0092800000000000001</v>
      </c>
      <c r="R114" s="183">
        <f>Q114*H114</f>
        <v>0.078972799999999996</v>
      </c>
      <c r="S114" s="183">
        <v>0</v>
      </c>
      <c r="T114" s="184">
        <f>S114*H114</f>
        <v>0</v>
      </c>
      <c r="AR114" s="17" t="s">
        <v>174</v>
      </c>
      <c r="AT114" s="17" t="s">
        <v>169</v>
      </c>
      <c r="AU114" s="17" t="s">
        <v>84</v>
      </c>
      <c r="AY114" s="17" t="s">
        <v>166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84</v>
      </c>
      <c r="BK114" s="185">
        <f>ROUND(I114*H114,2)</f>
        <v>0</v>
      </c>
      <c r="BL114" s="17" t="s">
        <v>174</v>
      </c>
      <c r="BM114" s="17" t="s">
        <v>929</v>
      </c>
    </row>
    <row r="115" s="12" customFormat="1">
      <c r="B115" s="186"/>
      <c r="D115" s="187" t="s">
        <v>176</v>
      </c>
      <c r="E115" s="188" t="s">
        <v>3</v>
      </c>
      <c r="F115" s="189" t="s">
        <v>930</v>
      </c>
      <c r="H115" s="190">
        <v>8.5099999999999998</v>
      </c>
      <c r="I115" s="191"/>
      <c r="L115" s="186"/>
      <c r="M115" s="192"/>
      <c r="N115" s="193"/>
      <c r="O115" s="193"/>
      <c r="P115" s="193"/>
      <c r="Q115" s="193"/>
      <c r="R115" s="193"/>
      <c r="S115" s="193"/>
      <c r="T115" s="194"/>
      <c r="AT115" s="188" t="s">
        <v>176</v>
      </c>
      <c r="AU115" s="188" t="s">
        <v>84</v>
      </c>
      <c r="AV115" s="12" t="s">
        <v>84</v>
      </c>
      <c r="AW115" s="12" t="s">
        <v>35</v>
      </c>
      <c r="AX115" s="12" t="s">
        <v>80</v>
      </c>
      <c r="AY115" s="188" t="s">
        <v>166</v>
      </c>
    </row>
    <row r="116" s="1" customFormat="1" ht="16.5" customHeight="1">
      <c r="B116" s="173"/>
      <c r="C116" s="174" t="s">
        <v>167</v>
      </c>
      <c r="D116" s="174" t="s">
        <v>169</v>
      </c>
      <c r="E116" s="175" t="s">
        <v>774</v>
      </c>
      <c r="F116" s="176" t="s">
        <v>775</v>
      </c>
      <c r="G116" s="177" t="s">
        <v>172</v>
      </c>
      <c r="H116" s="178">
        <v>8.5099999999999998</v>
      </c>
      <c r="I116" s="179"/>
      <c r="J116" s="180">
        <f>ROUND(I116*H116,2)</f>
        <v>0</v>
      </c>
      <c r="K116" s="176" t="s">
        <v>173</v>
      </c>
      <c r="L116" s="35"/>
      <c r="M116" s="181" t="s">
        <v>3</v>
      </c>
      <c r="N116" s="182" t="s">
        <v>45</v>
      </c>
      <c r="O116" s="65"/>
      <c r="P116" s="183">
        <f>O116*H116</f>
        <v>0</v>
      </c>
      <c r="Q116" s="183">
        <v>0.00348</v>
      </c>
      <c r="R116" s="183">
        <f>Q116*H116</f>
        <v>0.0296148</v>
      </c>
      <c r="S116" s="183">
        <v>0</v>
      </c>
      <c r="T116" s="184">
        <f>S116*H116</f>
        <v>0</v>
      </c>
      <c r="AR116" s="17" t="s">
        <v>174</v>
      </c>
      <c r="AT116" s="17" t="s">
        <v>169</v>
      </c>
      <c r="AU116" s="17" t="s">
        <v>84</v>
      </c>
      <c r="AY116" s="17" t="s">
        <v>166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84</v>
      </c>
      <c r="BK116" s="185">
        <f>ROUND(I116*H116,2)</f>
        <v>0</v>
      </c>
      <c r="BL116" s="17" t="s">
        <v>174</v>
      </c>
      <c r="BM116" s="17" t="s">
        <v>931</v>
      </c>
    </row>
    <row r="117" s="12" customFormat="1">
      <c r="B117" s="186"/>
      <c r="D117" s="187" t="s">
        <v>176</v>
      </c>
      <c r="E117" s="188" t="s">
        <v>3</v>
      </c>
      <c r="F117" s="189" t="s">
        <v>932</v>
      </c>
      <c r="H117" s="190">
        <v>8.5099999999999998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88" t="s">
        <v>176</v>
      </c>
      <c r="AU117" s="188" t="s">
        <v>84</v>
      </c>
      <c r="AV117" s="12" t="s">
        <v>84</v>
      </c>
      <c r="AW117" s="12" t="s">
        <v>35</v>
      </c>
      <c r="AX117" s="12" t="s">
        <v>80</v>
      </c>
      <c r="AY117" s="188" t="s">
        <v>166</v>
      </c>
    </row>
    <row r="118" s="1" customFormat="1" ht="22.5" customHeight="1">
      <c r="B118" s="173"/>
      <c r="C118" s="174" t="s">
        <v>712</v>
      </c>
      <c r="D118" s="174" t="s">
        <v>169</v>
      </c>
      <c r="E118" s="175" t="s">
        <v>779</v>
      </c>
      <c r="F118" s="176" t="s">
        <v>780</v>
      </c>
      <c r="G118" s="177" t="s">
        <v>172</v>
      </c>
      <c r="H118" s="178">
        <v>7.5599999999999996</v>
      </c>
      <c r="I118" s="179"/>
      <c r="J118" s="180">
        <f>ROUND(I118*H118,2)</f>
        <v>0</v>
      </c>
      <c r="K118" s="176" t="s">
        <v>173</v>
      </c>
      <c r="L118" s="35"/>
      <c r="M118" s="181" t="s">
        <v>3</v>
      </c>
      <c r="N118" s="182" t="s">
        <v>45</v>
      </c>
      <c r="O118" s="65"/>
      <c r="P118" s="183">
        <f>O118*H118</f>
        <v>0</v>
      </c>
      <c r="Q118" s="183">
        <v>0.0082500000000000004</v>
      </c>
      <c r="R118" s="183">
        <f>Q118*H118</f>
        <v>0.062370000000000002</v>
      </c>
      <c r="S118" s="183">
        <v>0</v>
      </c>
      <c r="T118" s="184">
        <f>S118*H118</f>
        <v>0</v>
      </c>
      <c r="AR118" s="17" t="s">
        <v>174</v>
      </c>
      <c r="AT118" s="17" t="s">
        <v>169</v>
      </c>
      <c r="AU118" s="17" t="s">
        <v>84</v>
      </c>
      <c r="AY118" s="17" t="s">
        <v>166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84</v>
      </c>
      <c r="BK118" s="185">
        <f>ROUND(I118*H118,2)</f>
        <v>0</v>
      </c>
      <c r="BL118" s="17" t="s">
        <v>174</v>
      </c>
      <c r="BM118" s="17" t="s">
        <v>933</v>
      </c>
    </row>
    <row r="119" s="12" customFormat="1">
      <c r="B119" s="186"/>
      <c r="D119" s="187" t="s">
        <v>176</v>
      </c>
      <c r="E119" s="188" t="s">
        <v>3</v>
      </c>
      <c r="F119" s="189" t="s">
        <v>934</v>
      </c>
      <c r="H119" s="190">
        <v>7.5599999999999996</v>
      </c>
      <c r="I119" s="191"/>
      <c r="L119" s="186"/>
      <c r="M119" s="192"/>
      <c r="N119" s="193"/>
      <c r="O119" s="193"/>
      <c r="P119" s="193"/>
      <c r="Q119" s="193"/>
      <c r="R119" s="193"/>
      <c r="S119" s="193"/>
      <c r="T119" s="194"/>
      <c r="AT119" s="188" t="s">
        <v>176</v>
      </c>
      <c r="AU119" s="188" t="s">
        <v>84</v>
      </c>
      <c r="AV119" s="12" t="s">
        <v>84</v>
      </c>
      <c r="AW119" s="12" t="s">
        <v>35</v>
      </c>
      <c r="AX119" s="12" t="s">
        <v>80</v>
      </c>
      <c r="AY119" s="188" t="s">
        <v>166</v>
      </c>
    </row>
    <row r="120" s="1" customFormat="1" ht="16.5" customHeight="1">
      <c r="B120" s="173"/>
      <c r="C120" s="203" t="s">
        <v>206</v>
      </c>
      <c r="D120" s="203" t="s">
        <v>202</v>
      </c>
      <c r="E120" s="204" t="s">
        <v>935</v>
      </c>
      <c r="F120" s="205" t="s">
        <v>936</v>
      </c>
      <c r="G120" s="206" t="s">
        <v>172</v>
      </c>
      <c r="H120" s="207">
        <v>7.5599999999999996</v>
      </c>
      <c r="I120" s="208"/>
      <c r="J120" s="209">
        <f>ROUND(I120*H120,2)</f>
        <v>0</v>
      </c>
      <c r="K120" s="205" t="s">
        <v>205</v>
      </c>
      <c r="L120" s="210"/>
      <c r="M120" s="211" t="s">
        <v>3</v>
      </c>
      <c r="N120" s="212" t="s">
        <v>45</v>
      </c>
      <c r="O120" s="65"/>
      <c r="P120" s="183">
        <f>O120*H120</f>
        <v>0</v>
      </c>
      <c r="Q120" s="183">
        <v>0.0030000000000000001</v>
      </c>
      <c r="R120" s="183">
        <f>Q120*H120</f>
        <v>0.022679999999999999</v>
      </c>
      <c r="S120" s="183">
        <v>0</v>
      </c>
      <c r="T120" s="184">
        <f>S120*H120</f>
        <v>0</v>
      </c>
      <c r="AR120" s="17" t="s">
        <v>206</v>
      </c>
      <c r="AT120" s="17" t="s">
        <v>202</v>
      </c>
      <c r="AU120" s="17" t="s">
        <v>84</v>
      </c>
      <c r="AY120" s="17" t="s">
        <v>166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84</v>
      </c>
      <c r="BK120" s="185">
        <f>ROUND(I120*H120,2)</f>
        <v>0</v>
      </c>
      <c r="BL120" s="17" t="s">
        <v>174</v>
      </c>
      <c r="BM120" s="17" t="s">
        <v>937</v>
      </c>
    </row>
    <row r="121" s="1" customFormat="1" ht="22.5" customHeight="1">
      <c r="B121" s="173"/>
      <c r="C121" s="174" t="s">
        <v>219</v>
      </c>
      <c r="D121" s="174" t="s">
        <v>169</v>
      </c>
      <c r="E121" s="175" t="s">
        <v>786</v>
      </c>
      <c r="F121" s="176" t="s">
        <v>787</v>
      </c>
      <c r="G121" s="177" t="s">
        <v>172</v>
      </c>
      <c r="H121" s="178">
        <v>36.090000000000003</v>
      </c>
      <c r="I121" s="179"/>
      <c r="J121" s="180">
        <f>ROUND(I121*H121,2)</f>
        <v>0</v>
      </c>
      <c r="K121" s="176" t="s">
        <v>173</v>
      </c>
      <c r="L121" s="35"/>
      <c r="M121" s="181" t="s">
        <v>3</v>
      </c>
      <c r="N121" s="182" t="s">
        <v>45</v>
      </c>
      <c r="O121" s="65"/>
      <c r="P121" s="183">
        <f>O121*H121</f>
        <v>0</v>
      </c>
      <c r="Q121" s="183">
        <v>0.0083199999999999993</v>
      </c>
      <c r="R121" s="183">
        <f>Q121*H121</f>
        <v>0.3002688</v>
      </c>
      <c r="S121" s="183">
        <v>0</v>
      </c>
      <c r="T121" s="184">
        <f>S121*H121</f>
        <v>0</v>
      </c>
      <c r="AR121" s="17" t="s">
        <v>174</v>
      </c>
      <c r="AT121" s="17" t="s">
        <v>169</v>
      </c>
      <c r="AU121" s="17" t="s">
        <v>84</v>
      </c>
      <c r="AY121" s="17" t="s">
        <v>166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84</v>
      </c>
      <c r="BK121" s="185">
        <f>ROUND(I121*H121,2)</f>
        <v>0</v>
      </c>
      <c r="BL121" s="17" t="s">
        <v>174</v>
      </c>
      <c r="BM121" s="17" t="s">
        <v>938</v>
      </c>
    </row>
    <row r="122" s="12" customFormat="1">
      <c r="B122" s="186"/>
      <c r="D122" s="187" t="s">
        <v>176</v>
      </c>
      <c r="E122" s="188" t="s">
        <v>3</v>
      </c>
      <c r="F122" s="189" t="s">
        <v>939</v>
      </c>
      <c r="H122" s="190">
        <v>36.090000000000003</v>
      </c>
      <c r="I122" s="191"/>
      <c r="L122" s="186"/>
      <c r="M122" s="192"/>
      <c r="N122" s="193"/>
      <c r="O122" s="193"/>
      <c r="P122" s="193"/>
      <c r="Q122" s="193"/>
      <c r="R122" s="193"/>
      <c r="S122" s="193"/>
      <c r="T122" s="194"/>
      <c r="AT122" s="188" t="s">
        <v>176</v>
      </c>
      <c r="AU122" s="188" t="s">
        <v>84</v>
      </c>
      <c r="AV122" s="12" t="s">
        <v>84</v>
      </c>
      <c r="AW122" s="12" t="s">
        <v>35</v>
      </c>
      <c r="AX122" s="12" t="s">
        <v>80</v>
      </c>
      <c r="AY122" s="188" t="s">
        <v>166</v>
      </c>
    </row>
    <row r="123" s="1" customFormat="1" ht="16.5" customHeight="1">
      <c r="B123" s="173"/>
      <c r="C123" s="203" t="s">
        <v>225</v>
      </c>
      <c r="D123" s="203" t="s">
        <v>202</v>
      </c>
      <c r="E123" s="204" t="s">
        <v>790</v>
      </c>
      <c r="F123" s="205" t="s">
        <v>791</v>
      </c>
      <c r="G123" s="206" t="s">
        <v>172</v>
      </c>
      <c r="H123" s="207">
        <v>36.811999999999998</v>
      </c>
      <c r="I123" s="208"/>
      <c r="J123" s="209">
        <f>ROUND(I123*H123,2)</f>
        <v>0</v>
      </c>
      <c r="K123" s="205" t="s">
        <v>205</v>
      </c>
      <c r="L123" s="210"/>
      <c r="M123" s="211" t="s">
        <v>3</v>
      </c>
      <c r="N123" s="212" t="s">
        <v>45</v>
      </c>
      <c r="O123" s="65"/>
      <c r="P123" s="183">
        <f>O123*H123</f>
        <v>0</v>
      </c>
      <c r="Q123" s="183">
        <v>0.0023</v>
      </c>
      <c r="R123" s="183">
        <f>Q123*H123</f>
        <v>0.084667599999999996</v>
      </c>
      <c r="S123" s="183">
        <v>0</v>
      </c>
      <c r="T123" s="184">
        <f>S123*H123</f>
        <v>0</v>
      </c>
      <c r="AR123" s="17" t="s">
        <v>206</v>
      </c>
      <c r="AT123" s="17" t="s">
        <v>202</v>
      </c>
      <c r="AU123" s="17" t="s">
        <v>84</v>
      </c>
      <c r="AY123" s="17" t="s">
        <v>166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84</v>
      </c>
      <c r="BK123" s="185">
        <f>ROUND(I123*H123,2)</f>
        <v>0</v>
      </c>
      <c r="BL123" s="17" t="s">
        <v>174</v>
      </c>
      <c r="BM123" s="17" t="s">
        <v>940</v>
      </c>
    </row>
    <row r="124" s="12" customFormat="1">
      <c r="B124" s="186"/>
      <c r="D124" s="187" t="s">
        <v>176</v>
      </c>
      <c r="F124" s="189" t="s">
        <v>941</v>
      </c>
      <c r="H124" s="190">
        <v>36.811999999999998</v>
      </c>
      <c r="I124" s="191"/>
      <c r="L124" s="186"/>
      <c r="M124" s="192"/>
      <c r="N124" s="193"/>
      <c r="O124" s="193"/>
      <c r="P124" s="193"/>
      <c r="Q124" s="193"/>
      <c r="R124" s="193"/>
      <c r="S124" s="193"/>
      <c r="T124" s="194"/>
      <c r="AT124" s="188" t="s">
        <v>176</v>
      </c>
      <c r="AU124" s="188" t="s">
        <v>84</v>
      </c>
      <c r="AV124" s="12" t="s">
        <v>84</v>
      </c>
      <c r="AW124" s="12" t="s">
        <v>4</v>
      </c>
      <c r="AX124" s="12" t="s">
        <v>80</v>
      </c>
      <c r="AY124" s="188" t="s">
        <v>166</v>
      </c>
    </row>
    <row r="125" s="1" customFormat="1" ht="16.5" customHeight="1">
      <c r="B125" s="173"/>
      <c r="C125" s="174" t="s">
        <v>230</v>
      </c>
      <c r="D125" s="174" t="s">
        <v>169</v>
      </c>
      <c r="E125" s="175" t="s">
        <v>794</v>
      </c>
      <c r="F125" s="176" t="s">
        <v>795</v>
      </c>
      <c r="G125" s="177" t="s">
        <v>172</v>
      </c>
      <c r="H125" s="178">
        <v>1.3260000000000001</v>
      </c>
      <c r="I125" s="179"/>
      <c r="J125" s="180">
        <f>ROUND(I125*H125,2)</f>
        <v>0</v>
      </c>
      <c r="K125" s="176" t="s">
        <v>173</v>
      </c>
      <c r="L125" s="35"/>
      <c r="M125" s="181" t="s">
        <v>3</v>
      </c>
      <c r="N125" s="182" t="s">
        <v>45</v>
      </c>
      <c r="O125" s="65"/>
      <c r="P125" s="183">
        <f>O125*H125</f>
        <v>0</v>
      </c>
      <c r="Q125" s="183">
        <v>0.0092499999999999995</v>
      </c>
      <c r="R125" s="183">
        <f>Q125*H125</f>
        <v>0.0122655</v>
      </c>
      <c r="S125" s="183">
        <v>0</v>
      </c>
      <c r="T125" s="184">
        <f>S125*H125</f>
        <v>0</v>
      </c>
      <c r="AR125" s="17" t="s">
        <v>174</v>
      </c>
      <c r="AT125" s="17" t="s">
        <v>169</v>
      </c>
      <c r="AU125" s="17" t="s">
        <v>84</v>
      </c>
      <c r="AY125" s="17" t="s">
        <v>166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84</v>
      </c>
      <c r="BK125" s="185">
        <f>ROUND(I125*H125,2)</f>
        <v>0</v>
      </c>
      <c r="BL125" s="17" t="s">
        <v>174</v>
      </c>
      <c r="BM125" s="17" t="s">
        <v>942</v>
      </c>
    </row>
    <row r="126" s="12" customFormat="1">
      <c r="B126" s="186"/>
      <c r="D126" s="187" t="s">
        <v>176</v>
      </c>
      <c r="E126" s="188" t="s">
        <v>3</v>
      </c>
      <c r="F126" s="189" t="s">
        <v>943</v>
      </c>
      <c r="H126" s="190">
        <v>1.3260000000000001</v>
      </c>
      <c r="I126" s="191"/>
      <c r="L126" s="186"/>
      <c r="M126" s="192"/>
      <c r="N126" s="193"/>
      <c r="O126" s="193"/>
      <c r="P126" s="193"/>
      <c r="Q126" s="193"/>
      <c r="R126" s="193"/>
      <c r="S126" s="193"/>
      <c r="T126" s="194"/>
      <c r="AT126" s="188" t="s">
        <v>176</v>
      </c>
      <c r="AU126" s="188" t="s">
        <v>84</v>
      </c>
      <c r="AV126" s="12" t="s">
        <v>84</v>
      </c>
      <c r="AW126" s="12" t="s">
        <v>35</v>
      </c>
      <c r="AX126" s="12" t="s">
        <v>80</v>
      </c>
      <c r="AY126" s="188" t="s">
        <v>166</v>
      </c>
    </row>
    <row r="127" s="1" customFormat="1" ht="16.5" customHeight="1">
      <c r="B127" s="173"/>
      <c r="C127" s="203" t="s">
        <v>235</v>
      </c>
      <c r="D127" s="203" t="s">
        <v>202</v>
      </c>
      <c r="E127" s="204" t="s">
        <v>798</v>
      </c>
      <c r="F127" s="205" t="s">
        <v>799</v>
      </c>
      <c r="G127" s="206" t="s">
        <v>172</v>
      </c>
      <c r="H127" s="207">
        <v>10.033</v>
      </c>
      <c r="I127" s="208"/>
      <c r="J127" s="209">
        <f>ROUND(I127*H127,2)</f>
        <v>0</v>
      </c>
      <c r="K127" s="205" t="s">
        <v>205</v>
      </c>
      <c r="L127" s="210"/>
      <c r="M127" s="211" t="s">
        <v>3</v>
      </c>
      <c r="N127" s="212" t="s">
        <v>45</v>
      </c>
      <c r="O127" s="65"/>
      <c r="P127" s="183">
        <f>O127*H127</f>
        <v>0</v>
      </c>
      <c r="Q127" s="183">
        <v>0.0048300000000000001</v>
      </c>
      <c r="R127" s="183">
        <f>Q127*H127</f>
        <v>0.048459389999999998</v>
      </c>
      <c r="S127" s="183">
        <v>0</v>
      </c>
      <c r="T127" s="184">
        <f>S127*H127</f>
        <v>0</v>
      </c>
      <c r="AR127" s="17" t="s">
        <v>206</v>
      </c>
      <c r="AT127" s="17" t="s">
        <v>202</v>
      </c>
      <c r="AU127" s="17" t="s">
        <v>84</v>
      </c>
      <c r="AY127" s="17" t="s">
        <v>166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84</v>
      </c>
      <c r="BK127" s="185">
        <f>ROUND(I127*H127,2)</f>
        <v>0</v>
      </c>
      <c r="BL127" s="17" t="s">
        <v>174</v>
      </c>
      <c r="BM127" s="17" t="s">
        <v>944</v>
      </c>
    </row>
    <row r="128" s="12" customFormat="1">
      <c r="B128" s="186"/>
      <c r="D128" s="187" t="s">
        <v>176</v>
      </c>
      <c r="E128" s="188" t="s">
        <v>3</v>
      </c>
      <c r="F128" s="189" t="s">
        <v>945</v>
      </c>
      <c r="H128" s="190">
        <v>9.8360000000000003</v>
      </c>
      <c r="I128" s="191"/>
      <c r="L128" s="186"/>
      <c r="M128" s="192"/>
      <c r="N128" s="193"/>
      <c r="O128" s="193"/>
      <c r="P128" s="193"/>
      <c r="Q128" s="193"/>
      <c r="R128" s="193"/>
      <c r="S128" s="193"/>
      <c r="T128" s="194"/>
      <c r="AT128" s="188" t="s">
        <v>176</v>
      </c>
      <c r="AU128" s="188" t="s">
        <v>84</v>
      </c>
      <c r="AV128" s="12" t="s">
        <v>84</v>
      </c>
      <c r="AW128" s="12" t="s">
        <v>35</v>
      </c>
      <c r="AX128" s="12" t="s">
        <v>80</v>
      </c>
      <c r="AY128" s="188" t="s">
        <v>166</v>
      </c>
    </row>
    <row r="129" s="12" customFormat="1">
      <c r="B129" s="186"/>
      <c r="D129" s="187" t="s">
        <v>176</v>
      </c>
      <c r="F129" s="189" t="s">
        <v>946</v>
      </c>
      <c r="H129" s="190">
        <v>10.033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88" t="s">
        <v>176</v>
      </c>
      <c r="AU129" s="188" t="s">
        <v>84</v>
      </c>
      <c r="AV129" s="12" t="s">
        <v>84</v>
      </c>
      <c r="AW129" s="12" t="s">
        <v>4</v>
      </c>
      <c r="AX129" s="12" t="s">
        <v>80</v>
      </c>
      <c r="AY129" s="188" t="s">
        <v>166</v>
      </c>
    </row>
    <row r="130" s="1" customFormat="1" ht="16.5" customHeight="1">
      <c r="B130" s="173"/>
      <c r="C130" s="174" t="s">
        <v>239</v>
      </c>
      <c r="D130" s="174" t="s">
        <v>169</v>
      </c>
      <c r="E130" s="175" t="s">
        <v>803</v>
      </c>
      <c r="F130" s="176" t="s">
        <v>804</v>
      </c>
      <c r="G130" s="177" t="s">
        <v>200</v>
      </c>
      <c r="H130" s="178">
        <v>19.199999999999999</v>
      </c>
      <c r="I130" s="179"/>
      <c r="J130" s="180">
        <f>ROUND(I130*H130,2)</f>
        <v>0</v>
      </c>
      <c r="K130" s="176" t="s">
        <v>173</v>
      </c>
      <c r="L130" s="35"/>
      <c r="M130" s="181" t="s">
        <v>3</v>
      </c>
      <c r="N130" s="182" t="s">
        <v>45</v>
      </c>
      <c r="O130" s="65"/>
      <c r="P130" s="183">
        <f>O130*H130</f>
        <v>0</v>
      </c>
      <c r="Q130" s="183">
        <v>6.0000000000000002E-05</v>
      </c>
      <c r="R130" s="183">
        <f>Q130*H130</f>
        <v>0.001152</v>
      </c>
      <c r="S130" s="183">
        <v>0</v>
      </c>
      <c r="T130" s="184">
        <f>S130*H130</f>
        <v>0</v>
      </c>
      <c r="AR130" s="17" t="s">
        <v>174</v>
      </c>
      <c r="AT130" s="17" t="s">
        <v>169</v>
      </c>
      <c r="AU130" s="17" t="s">
        <v>84</v>
      </c>
      <c r="AY130" s="17" t="s">
        <v>166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84</v>
      </c>
      <c r="BK130" s="185">
        <f>ROUND(I130*H130,2)</f>
        <v>0</v>
      </c>
      <c r="BL130" s="17" t="s">
        <v>174</v>
      </c>
      <c r="BM130" s="17" t="s">
        <v>947</v>
      </c>
    </row>
    <row r="131" s="12" customFormat="1">
      <c r="B131" s="186"/>
      <c r="D131" s="187" t="s">
        <v>176</v>
      </c>
      <c r="E131" s="188" t="s">
        <v>3</v>
      </c>
      <c r="F131" s="189" t="s">
        <v>948</v>
      </c>
      <c r="H131" s="190">
        <v>19.199999999999999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88" t="s">
        <v>176</v>
      </c>
      <c r="AU131" s="188" t="s">
        <v>84</v>
      </c>
      <c r="AV131" s="12" t="s">
        <v>84</v>
      </c>
      <c r="AW131" s="12" t="s">
        <v>35</v>
      </c>
      <c r="AX131" s="12" t="s">
        <v>80</v>
      </c>
      <c r="AY131" s="188" t="s">
        <v>166</v>
      </c>
    </row>
    <row r="132" s="1" customFormat="1" ht="16.5" customHeight="1">
      <c r="B132" s="173"/>
      <c r="C132" s="203" t="s">
        <v>248</v>
      </c>
      <c r="D132" s="203" t="s">
        <v>202</v>
      </c>
      <c r="E132" s="204" t="s">
        <v>807</v>
      </c>
      <c r="F132" s="205" t="s">
        <v>808</v>
      </c>
      <c r="G132" s="206" t="s">
        <v>200</v>
      </c>
      <c r="H132" s="207">
        <v>19.199999999999999</v>
      </c>
      <c r="I132" s="208"/>
      <c r="J132" s="209">
        <f>ROUND(I132*H132,2)</f>
        <v>0</v>
      </c>
      <c r="K132" s="205" t="s">
        <v>205</v>
      </c>
      <c r="L132" s="210"/>
      <c r="M132" s="211" t="s">
        <v>3</v>
      </c>
      <c r="N132" s="212" t="s">
        <v>45</v>
      </c>
      <c r="O132" s="65"/>
      <c r="P132" s="183">
        <f>O132*H132</f>
        <v>0</v>
      </c>
      <c r="Q132" s="183">
        <v>0.00032000000000000003</v>
      </c>
      <c r="R132" s="183">
        <f>Q132*H132</f>
        <v>0.0061440000000000002</v>
      </c>
      <c r="S132" s="183">
        <v>0</v>
      </c>
      <c r="T132" s="184">
        <f>S132*H132</f>
        <v>0</v>
      </c>
      <c r="AR132" s="17" t="s">
        <v>206</v>
      </c>
      <c r="AT132" s="17" t="s">
        <v>202</v>
      </c>
      <c r="AU132" s="17" t="s">
        <v>84</v>
      </c>
      <c r="AY132" s="17" t="s">
        <v>166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84</v>
      </c>
      <c r="BK132" s="185">
        <f>ROUND(I132*H132,2)</f>
        <v>0</v>
      </c>
      <c r="BL132" s="17" t="s">
        <v>174</v>
      </c>
      <c r="BM132" s="17" t="s">
        <v>949</v>
      </c>
    </row>
    <row r="133" s="1" customFormat="1" ht="16.5" customHeight="1">
      <c r="B133" s="173"/>
      <c r="C133" s="174" t="s">
        <v>9</v>
      </c>
      <c r="D133" s="174" t="s">
        <v>169</v>
      </c>
      <c r="E133" s="175" t="s">
        <v>810</v>
      </c>
      <c r="F133" s="176" t="s">
        <v>811</v>
      </c>
      <c r="G133" s="177" t="s">
        <v>200</v>
      </c>
      <c r="H133" s="178">
        <v>25.199999999999999</v>
      </c>
      <c r="I133" s="179"/>
      <c r="J133" s="180">
        <f>ROUND(I133*H133,2)</f>
        <v>0</v>
      </c>
      <c r="K133" s="176" t="s">
        <v>173</v>
      </c>
      <c r="L133" s="35"/>
      <c r="M133" s="181" t="s">
        <v>3</v>
      </c>
      <c r="N133" s="182" t="s">
        <v>45</v>
      </c>
      <c r="O133" s="65"/>
      <c r="P133" s="183">
        <f>O133*H133</f>
        <v>0</v>
      </c>
      <c r="Q133" s="183">
        <v>0.00025000000000000001</v>
      </c>
      <c r="R133" s="183">
        <f>Q133*H133</f>
        <v>0.0063</v>
      </c>
      <c r="S133" s="183">
        <v>0</v>
      </c>
      <c r="T133" s="184">
        <f>S133*H133</f>
        <v>0</v>
      </c>
      <c r="AR133" s="17" t="s">
        <v>174</v>
      </c>
      <c r="AT133" s="17" t="s">
        <v>169</v>
      </c>
      <c r="AU133" s="17" t="s">
        <v>84</v>
      </c>
      <c r="AY133" s="17" t="s">
        <v>166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84</v>
      </c>
      <c r="BK133" s="185">
        <f>ROUND(I133*H133,2)</f>
        <v>0</v>
      </c>
      <c r="BL133" s="17" t="s">
        <v>174</v>
      </c>
      <c r="BM133" s="17" t="s">
        <v>950</v>
      </c>
    </row>
    <row r="134" s="12" customFormat="1">
      <c r="B134" s="186"/>
      <c r="D134" s="187" t="s">
        <v>176</v>
      </c>
      <c r="E134" s="188" t="s">
        <v>3</v>
      </c>
      <c r="F134" s="189" t="s">
        <v>813</v>
      </c>
      <c r="H134" s="190">
        <v>4.5</v>
      </c>
      <c r="I134" s="191"/>
      <c r="L134" s="186"/>
      <c r="M134" s="192"/>
      <c r="N134" s="193"/>
      <c r="O134" s="193"/>
      <c r="P134" s="193"/>
      <c r="Q134" s="193"/>
      <c r="R134" s="193"/>
      <c r="S134" s="193"/>
      <c r="T134" s="194"/>
      <c r="AT134" s="188" t="s">
        <v>176</v>
      </c>
      <c r="AU134" s="188" t="s">
        <v>84</v>
      </c>
      <c r="AV134" s="12" t="s">
        <v>84</v>
      </c>
      <c r="AW134" s="12" t="s">
        <v>35</v>
      </c>
      <c r="AX134" s="12" t="s">
        <v>73</v>
      </c>
      <c r="AY134" s="188" t="s">
        <v>166</v>
      </c>
    </row>
    <row r="135" s="12" customFormat="1">
      <c r="B135" s="186"/>
      <c r="D135" s="187" t="s">
        <v>176</v>
      </c>
      <c r="E135" s="188" t="s">
        <v>3</v>
      </c>
      <c r="F135" s="189" t="s">
        <v>951</v>
      </c>
      <c r="H135" s="190">
        <v>20.699999999999999</v>
      </c>
      <c r="I135" s="191"/>
      <c r="L135" s="186"/>
      <c r="M135" s="192"/>
      <c r="N135" s="193"/>
      <c r="O135" s="193"/>
      <c r="P135" s="193"/>
      <c r="Q135" s="193"/>
      <c r="R135" s="193"/>
      <c r="S135" s="193"/>
      <c r="T135" s="194"/>
      <c r="AT135" s="188" t="s">
        <v>176</v>
      </c>
      <c r="AU135" s="188" t="s">
        <v>84</v>
      </c>
      <c r="AV135" s="12" t="s">
        <v>84</v>
      </c>
      <c r="AW135" s="12" t="s">
        <v>35</v>
      </c>
      <c r="AX135" s="12" t="s">
        <v>73</v>
      </c>
      <c r="AY135" s="188" t="s">
        <v>166</v>
      </c>
    </row>
    <row r="136" s="13" customFormat="1">
      <c r="B136" s="195"/>
      <c r="D136" s="187" t="s">
        <v>176</v>
      </c>
      <c r="E136" s="196" t="s">
        <v>3</v>
      </c>
      <c r="F136" s="197" t="s">
        <v>188</v>
      </c>
      <c r="H136" s="198">
        <v>25.199999999999999</v>
      </c>
      <c r="I136" s="199"/>
      <c r="L136" s="195"/>
      <c r="M136" s="200"/>
      <c r="N136" s="201"/>
      <c r="O136" s="201"/>
      <c r="P136" s="201"/>
      <c r="Q136" s="201"/>
      <c r="R136" s="201"/>
      <c r="S136" s="201"/>
      <c r="T136" s="202"/>
      <c r="AT136" s="196" t="s">
        <v>176</v>
      </c>
      <c r="AU136" s="196" t="s">
        <v>84</v>
      </c>
      <c r="AV136" s="13" t="s">
        <v>174</v>
      </c>
      <c r="AW136" s="13" t="s">
        <v>35</v>
      </c>
      <c r="AX136" s="13" t="s">
        <v>80</v>
      </c>
      <c r="AY136" s="196" t="s">
        <v>166</v>
      </c>
    </row>
    <row r="137" s="1" customFormat="1" ht="16.5" customHeight="1">
      <c r="B137" s="173"/>
      <c r="C137" s="203" t="s">
        <v>184</v>
      </c>
      <c r="D137" s="203" t="s">
        <v>202</v>
      </c>
      <c r="E137" s="204" t="s">
        <v>815</v>
      </c>
      <c r="F137" s="205" t="s">
        <v>816</v>
      </c>
      <c r="G137" s="206" t="s">
        <v>200</v>
      </c>
      <c r="H137" s="207">
        <v>4.7249999999999996</v>
      </c>
      <c r="I137" s="208"/>
      <c r="J137" s="209">
        <f>ROUND(I137*H137,2)</f>
        <v>0</v>
      </c>
      <c r="K137" s="205" t="s">
        <v>205</v>
      </c>
      <c r="L137" s="210"/>
      <c r="M137" s="211" t="s">
        <v>3</v>
      </c>
      <c r="N137" s="212" t="s">
        <v>45</v>
      </c>
      <c r="O137" s="65"/>
      <c r="P137" s="183">
        <f>O137*H137</f>
        <v>0</v>
      </c>
      <c r="Q137" s="183">
        <v>0.00020000000000000001</v>
      </c>
      <c r="R137" s="183">
        <f>Q137*H137</f>
        <v>0.00094499999999999998</v>
      </c>
      <c r="S137" s="183">
        <v>0</v>
      </c>
      <c r="T137" s="184">
        <f>S137*H137</f>
        <v>0</v>
      </c>
      <c r="AR137" s="17" t="s">
        <v>206</v>
      </c>
      <c r="AT137" s="17" t="s">
        <v>202</v>
      </c>
      <c r="AU137" s="17" t="s">
        <v>84</v>
      </c>
      <c r="AY137" s="17" t="s">
        <v>166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84</v>
      </c>
      <c r="BK137" s="185">
        <f>ROUND(I137*H137,2)</f>
        <v>0</v>
      </c>
      <c r="BL137" s="17" t="s">
        <v>174</v>
      </c>
      <c r="BM137" s="17" t="s">
        <v>952</v>
      </c>
    </row>
    <row r="138" s="12" customFormat="1">
      <c r="B138" s="186"/>
      <c r="D138" s="187" t="s">
        <v>176</v>
      </c>
      <c r="F138" s="189" t="s">
        <v>818</v>
      </c>
      <c r="H138" s="190">
        <v>4.7249999999999996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88" t="s">
        <v>176</v>
      </c>
      <c r="AU138" s="188" t="s">
        <v>84</v>
      </c>
      <c r="AV138" s="12" t="s">
        <v>84</v>
      </c>
      <c r="AW138" s="12" t="s">
        <v>4</v>
      </c>
      <c r="AX138" s="12" t="s">
        <v>80</v>
      </c>
      <c r="AY138" s="188" t="s">
        <v>166</v>
      </c>
    </row>
    <row r="139" s="1" customFormat="1" ht="16.5" customHeight="1">
      <c r="B139" s="173"/>
      <c r="C139" s="203" t="s">
        <v>261</v>
      </c>
      <c r="D139" s="203" t="s">
        <v>202</v>
      </c>
      <c r="E139" s="204" t="s">
        <v>819</v>
      </c>
      <c r="F139" s="205" t="s">
        <v>820</v>
      </c>
      <c r="G139" s="206" t="s">
        <v>200</v>
      </c>
      <c r="H139" s="207">
        <v>20.699999999999999</v>
      </c>
      <c r="I139" s="208"/>
      <c r="J139" s="209">
        <f>ROUND(I139*H139,2)</f>
        <v>0</v>
      </c>
      <c r="K139" s="205" t="s">
        <v>205</v>
      </c>
      <c r="L139" s="210"/>
      <c r="M139" s="211" t="s">
        <v>3</v>
      </c>
      <c r="N139" s="212" t="s">
        <v>45</v>
      </c>
      <c r="O139" s="65"/>
      <c r="P139" s="183">
        <f>O139*H139</f>
        <v>0</v>
      </c>
      <c r="Q139" s="183">
        <v>4.0000000000000003E-05</v>
      </c>
      <c r="R139" s="183">
        <f>Q139*H139</f>
        <v>0.00082800000000000007</v>
      </c>
      <c r="S139" s="183">
        <v>0</v>
      </c>
      <c r="T139" s="184">
        <f>S139*H139</f>
        <v>0</v>
      </c>
      <c r="AR139" s="17" t="s">
        <v>206</v>
      </c>
      <c r="AT139" s="17" t="s">
        <v>202</v>
      </c>
      <c r="AU139" s="17" t="s">
        <v>84</v>
      </c>
      <c r="AY139" s="17" t="s">
        <v>166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84</v>
      </c>
      <c r="BK139" s="185">
        <f>ROUND(I139*H139,2)</f>
        <v>0</v>
      </c>
      <c r="BL139" s="17" t="s">
        <v>174</v>
      </c>
      <c r="BM139" s="17" t="s">
        <v>953</v>
      </c>
    </row>
    <row r="140" s="12" customFormat="1">
      <c r="B140" s="186"/>
      <c r="D140" s="187" t="s">
        <v>176</v>
      </c>
      <c r="E140" s="188" t="s">
        <v>3</v>
      </c>
      <c r="F140" s="189" t="s">
        <v>954</v>
      </c>
      <c r="H140" s="190">
        <v>20.699999999999999</v>
      </c>
      <c r="I140" s="191"/>
      <c r="L140" s="186"/>
      <c r="M140" s="192"/>
      <c r="N140" s="193"/>
      <c r="O140" s="193"/>
      <c r="P140" s="193"/>
      <c r="Q140" s="193"/>
      <c r="R140" s="193"/>
      <c r="S140" s="193"/>
      <c r="T140" s="194"/>
      <c r="AT140" s="188" t="s">
        <v>176</v>
      </c>
      <c r="AU140" s="188" t="s">
        <v>84</v>
      </c>
      <c r="AV140" s="12" t="s">
        <v>84</v>
      </c>
      <c r="AW140" s="12" t="s">
        <v>35</v>
      </c>
      <c r="AX140" s="12" t="s">
        <v>80</v>
      </c>
      <c r="AY140" s="188" t="s">
        <v>166</v>
      </c>
    </row>
    <row r="141" s="1" customFormat="1" ht="16.5" customHeight="1">
      <c r="B141" s="173"/>
      <c r="C141" s="174" t="s">
        <v>823</v>
      </c>
      <c r="D141" s="174" t="s">
        <v>169</v>
      </c>
      <c r="E141" s="175" t="s">
        <v>824</v>
      </c>
      <c r="F141" s="176" t="s">
        <v>825</v>
      </c>
      <c r="G141" s="177" t="s">
        <v>172</v>
      </c>
      <c r="H141" s="178">
        <v>46.015999999999998</v>
      </c>
      <c r="I141" s="179"/>
      <c r="J141" s="180">
        <f>ROUND(I141*H141,2)</f>
        <v>0</v>
      </c>
      <c r="K141" s="176" t="s">
        <v>173</v>
      </c>
      <c r="L141" s="35"/>
      <c r="M141" s="181" t="s">
        <v>3</v>
      </c>
      <c r="N141" s="182" t="s">
        <v>45</v>
      </c>
      <c r="O141" s="65"/>
      <c r="P141" s="183">
        <f>O141*H141</f>
        <v>0</v>
      </c>
      <c r="Q141" s="183">
        <v>0.00348</v>
      </c>
      <c r="R141" s="183">
        <f>Q141*H141</f>
        <v>0.16013568</v>
      </c>
      <c r="S141" s="183">
        <v>0</v>
      </c>
      <c r="T141" s="184">
        <f>S141*H141</f>
        <v>0</v>
      </c>
      <c r="AR141" s="17" t="s">
        <v>174</v>
      </c>
      <c r="AT141" s="17" t="s">
        <v>169</v>
      </c>
      <c r="AU141" s="17" t="s">
        <v>84</v>
      </c>
      <c r="AY141" s="17" t="s">
        <v>166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84</v>
      </c>
      <c r="BK141" s="185">
        <f>ROUND(I141*H141,2)</f>
        <v>0</v>
      </c>
      <c r="BL141" s="17" t="s">
        <v>174</v>
      </c>
      <c r="BM141" s="17" t="s">
        <v>955</v>
      </c>
    </row>
    <row r="142" s="12" customFormat="1">
      <c r="B142" s="186"/>
      <c r="D142" s="187" t="s">
        <v>176</v>
      </c>
      <c r="E142" s="188" t="s">
        <v>3</v>
      </c>
      <c r="F142" s="189" t="s">
        <v>956</v>
      </c>
      <c r="H142" s="190">
        <v>38.456000000000003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88" t="s">
        <v>176</v>
      </c>
      <c r="AU142" s="188" t="s">
        <v>84</v>
      </c>
      <c r="AV142" s="12" t="s">
        <v>84</v>
      </c>
      <c r="AW142" s="12" t="s">
        <v>35</v>
      </c>
      <c r="AX142" s="12" t="s">
        <v>73</v>
      </c>
      <c r="AY142" s="188" t="s">
        <v>166</v>
      </c>
    </row>
    <row r="143" s="12" customFormat="1">
      <c r="B143" s="186"/>
      <c r="D143" s="187" t="s">
        <v>176</v>
      </c>
      <c r="E143" s="188" t="s">
        <v>3</v>
      </c>
      <c r="F143" s="189" t="s">
        <v>957</v>
      </c>
      <c r="H143" s="190">
        <v>7.5599999999999996</v>
      </c>
      <c r="I143" s="191"/>
      <c r="L143" s="186"/>
      <c r="M143" s="192"/>
      <c r="N143" s="193"/>
      <c r="O143" s="193"/>
      <c r="P143" s="193"/>
      <c r="Q143" s="193"/>
      <c r="R143" s="193"/>
      <c r="S143" s="193"/>
      <c r="T143" s="194"/>
      <c r="AT143" s="188" t="s">
        <v>176</v>
      </c>
      <c r="AU143" s="188" t="s">
        <v>84</v>
      </c>
      <c r="AV143" s="12" t="s">
        <v>84</v>
      </c>
      <c r="AW143" s="12" t="s">
        <v>35</v>
      </c>
      <c r="AX143" s="12" t="s">
        <v>73</v>
      </c>
      <c r="AY143" s="188" t="s">
        <v>166</v>
      </c>
    </row>
    <row r="144" s="13" customFormat="1">
      <c r="B144" s="195"/>
      <c r="D144" s="187" t="s">
        <v>176</v>
      </c>
      <c r="E144" s="196" t="s">
        <v>3</v>
      </c>
      <c r="F144" s="197" t="s">
        <v>188</v>
      </c>
      <c r="H144" s="198">
        <v>46.016000000000005</v>
      </c>
      <c r="I144" s="199"/>
      <c r="L144" s="195"/>
      <c r="M144" s="200"/>
      <c r="N144" s="201"/>
      <c r="O144" s="201"/>
      <c r="P144" s="201"/>
      <c r="Q144" s="201"/>
      <c r="R144" s="201"/>
      <c r="S144" s="201"/>
      <c r="T144" s="202"/>
      <c r="AT144" s="196" t="s">
        <v>176</v>
      </c>
      <c r="AU144" s="196" t="s">
        <v>84</v>
      </c>
      <c r="AV144" s="13" t="s">
        <v>174</v>
      </c>
      <c r="AW144" s="13" t="s">
        <v>35</v>
      </c>
      <c r="AX144" s="13" t="s">
        <v>80</v>
      </c>
      <c r="AY144" s="196" t="s">
        <v>166</v>
      </c>
    </row>
    <row r="145" s="1" customFormat="1" ht="16.5" customHeight="1">
      <c r="B145" s="173"/>
      <c r="C145" s="174" t="s">
        <v>829</v>
      </c>
      <c r="D145" s="174" t="s">
        <v>169</v>
      </c>
      <c r="E145" s="175" t="s">
        <v>216</v>
      </c>
      <c r="F145" s="176" t="s">
        <v>217</v>
      </c>
      <c r="G145" s="177" t="s">
        <v>172</v>
      </c>
      <c r="H145" s="178">
        <v>8.5099999999999998</v>
      </c>
      <c r="I145" s="179"/>
      <c r="J145" s="180">
        <f>ROUND(I145*H145,2)</f>
        <v>0</v>
      </c>
      <c r="K145" s="176" t="s">
        <v>3</v>
      </c>
      <c r="L145" s="35"/>
      <c r="M145" s="181" t="s">
        <v>3</v>
      </c>
      <c r="N145" s="182" t="s">
        <v>45</v>
      </c>
      <c r="O145" s="65"/>
      <c r="P145" s="183">
        <f>O145*H145</f>
        <v>0</v>
      </c>
      <c r="Q145" s="183">
        <v>0.025059999999999999</v>
      </c>
      <c r="R145" s="183">
        <f>Q145*H145</f>
        <v>0.2132606</v>
      </c>
      <c r="S145" s="183">
        <v>0</v>
      </c>
      <c r="T145" s="184">
        <f>S145*H145</f>
        <v>0</v>
      </c>
      <c r="AR145" s="17" t="s">
        <v>174</v>
      </c>
      <c r="AT145" s="17" t="s">
        <v>169</v>
      </c>
      <c r="AU145" s="17" t="s">
        <v>84</v>
      </c>
      <c r="AY145" s="17" t="s">
        <v>166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84</v>
      </c>
      <c r="BK145" s="185">
        <f>ROUND(I145*H145,2)</f>
        <v>0</v>
      </c>
      <c r="BL145" s="17" t="s">
        <v>174</v>
      </c>
      <c r="BM145" s="17" t="s">
        <v>958</v>
      </c>
    </row>
    <row r="146" s="12" customFormat="1">
      <c r="B146" s="186"/>
      <c r="D146" s="187" t="s">
        <v>176</v>
      </c>
      <c r="E146" s="188" t="s">
        <v>3</v>
      </c>
      <c r="F146" s="189" t="s">
        <v>932</v>
      </c>
      <c r="H146" s="190">
        <v>8.5099999999999998</v>
      </c>
      <c r="I146" s="191"/>
      <c r="L146" s="186"/>
      <c r="M146" s="192"/>
      <c r="N146" s="193"/>
      <c r="O146" s="193"/>
      <c r="P146" s="193"/>
      <c r="Q146" s="193"/>
      <c r="R146" s="193"/>
      <c r="S146" s="193"/>
      <c r="T146" s="194"/>
      <c r="AT146" s="188" t="s">
        <v>176</v>
      </c>
      <c r="AU146" s="188" t="s">
        <v>84</v>
      </c>
      <c r="AV146" s="12" t="s">
        <v>84</v>
      </c>
      <c r="AW146" s="12" t="s">
        <v>35</v>
      </c>
      <c r="AX146" s="12" t="s">
        <v>80</v>
      </c>
      <c r="AY146" s="188" t="s">
        <v>166</v>
      </c>
    </row>
    <row r="147" s="1" customFormat="1" ht="16.5" customHeight="1">
      <c r="B147" s="173"/>
      <c r="C147" s="174" t="s">
        <v>832</v>
      </c>
      <c r="D147" s="174" t="s">
        <v>169</v>
      </c>
      <c r="E147" s="175" t="s">
        <v>833</v>
      </c>
      <c r="F147" s="176" t="s">
        <v>834</v>
      </c>
      <c r="G147" s="177" t="s">
        <v>200</v>
      </c>
      <c r="H147" s="178">
        <v>12.800000000000001</v>
      </c>
      <c r="I147" s="179"/>
      <c r="J147" s="180">
        <f>ROUND(I147*H147,2)</f>
        <v>0</v>
      </c>
      <c r="K147" s="176" t="s">
        <v>3</v>
      </c>
      <c r="L147" s="35"/>
      <c r="M147" s="181" t="s">
        <v>3</v>
      </c>
      <c r="N147" s="182" t="s">
        <v>45</v>
      </c>
      <c r="O147" s="65"/>
      <c r="P147" s="183">
        <f>O147*H147</f>
        <v>0</v>
      </c>
      <c r="Q147" s="183">
        <v>9.0000000000000006E-05</v>
      </c>
      <c r="R147" s="183">
        <f>Q147*H147</f>
        <v>0.001152</v>
      </c>
      <c r="S147" s="183">
        <v>0</v>
      </c>
      <c r="T147" s="184">
        <f>S147*H147</f>
        <v>0</v>
      </c>
      <c r="AR147" s="17" t="s">
        <v>174</v>
      </c>
      <c r="AT147" s="17" t="s">
        <v>169</v>
      </c>
      <c r="AU147" s="17" t="s">
        <v>84</v>
      </c>
      <c r="AY147" s="17" t="s">
        <v>166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84</v>
      </c>
      <c r="BK147" s="185">
        <f>ROUND(I147*H147,2)</f>
        <v>0</v>
      </c>
      <c r="BL147" s="17" t="s">
        <v>174</v>
      </c>
      <c r="BM147" s="17" t="s">
        <v>959</v>
      </c>
    </row>
    <row r="148" s="12" customFormat="1">
      <c r="B148" s="186"/>
      <c r="D148" s="187" t="s">
        <v>176</v>
      </c>
      <c r="E148" s="188" t="s">
        <v>3</v>
      </c>
      <c r="F148" s="189" t="s">
        <v>960</v>
      </c>
      <c r="H148" s="190">
        <v>12.800000000000001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88" t="s">
        <v>176</v>
      </c>
      <c r="AU148" s="188" t="s">
        <v>84</v>
      </c>
      <c r="AV148" s="12" t="s">
        <v>84</v>
      </c>
      <c r="AW148" s="12" t="s">
        <v>35</v>
      </c>
      <c r="AX148" s="12" t="s">
        <v>80</v>
      </c>
      <c r="AY148" s="188" t="s">
        <v>166</v>
      </c>
    </row>
    <row r="149" s="1" customFormat="1" ht="16.5" customHeight="1">
      <c r="B149" s="173"/>
      <c r="C149" s="174" t="s">
        <v>8</v>
      </c>
      <c r="D149" s="174" t="s">
        <v>169</v>
      </c>
      <c r="E149" s="175" t="s">
        <v>837</v>
      </c>
      <c r="F149" s="176" t="s">
        <v>838</v>
      </c>
      <c r="G149" s="177" t="s">
        <v>200</v>
      </c>
      <c r="H149" s="178">
        <v>25.600000000000001</v>
      </c>
      <c r="I149" s="179"/>
      <c r="J149" s="180">
        <f>ROUND(I149*H149,2)</f>
        <v>0</v>
      </c>
      <c r="K149" s="176" t="s">
        <v>3</v>
      </c>
      <c r="L149" s="35"/>
      <c r="M149" s="181" t="s">
        <v>3</v>
      </c>
      <c r="N149" s="182" t="s">
        <v>45</v>
      </c>
      <c r="O149" s="65"/>
      <c r="P149" s="183">
        <f>O149*H149</f>
        <v>0</v>
      </c>
      <c r="Q149" s="183">
        <v>9.0000000000000006E-05</v>
      </c>
      <c r="R149" s="183">
        <f>Q149*H149</f>
        <v>0.0023040000000000001</v>
      </c>
      <c r="S149" s="183">
        <v>0</v>
      </c>
      <c r="T149" s="184">
        <f>S149*H149</f>
        <v>0</v>
      </c>
      <c r="AR149" s="17" t="s">
        <v>174</v>
      </c>
      <c r="AT149" s="17" t="s">
        <v>169</v>
      </c>
      <c r="AU149" s="17" t="s">
        <v>84</v>
      </c>
      <c r="AY149" s="17" t="s">
        <v>166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84</v>
      </c>
      <c r="BK149" s="185">
        <f>ROUND(I149*H149,2)</f>
        <v>0</v>
      </c>
      <c r="BL149" s="17" t="s">
        <v>174</v>
      </c>
      <c r="BM149" s="17" t="s">
        <v>961</v>
      </c>
    </row>
    <row r="150" s="12" customFormat="1">
      <c r="B150" s="186"/>
      <c r="D150" s="187" t="s">
        <v>176</v>
      </c>
      <c r="E150" s="188" t="s">
        <v>3</v>
      </c>
      <c r="F150" s="189" t="s">
        <v>962</v>
      </c>
      <c r="H150" s="190">
        <v>25.600000000000001</v>
      </c>
      <c r="I150" s="191"/>
      <c r="L150" s="186"/>
      <c r="M150" s="192"/>
      <c r="N150" s="193"/>
      <c r="O150" s="193"/>
      <c r="P150" s="193"/>
      <c r="Q150" s="193"/>
      <c r="R150" s="193"/>
      <c r="S150" s="193"/>
      <c r="T150" s="194"/>
      <c r="AT150" s="188" t="s">
        <v>176</v>
      </c>
      <c r="AU150" s="188" t="s">
        <v>84</v>
      </c>
      <c r="AV150" s="12" t="s">
        <v>84</v>
      </c>
      <c r="AW150" s="12" t="s">
        <v>35</v>
      </c>
      <c r="AX150" s="12" t="s">
        <v>80</v>
      </c>
      <c r="AY150" s="188" t="s">
        <v>166</v>
      </c>
    </row>
    <row r="151" s="11" customFormat="1" ht="22.8" customHeight="1">
      <c r="B151" s="160"/>
      <c r="D151" s="161" t="s">
        <v>72</v>
      </c>
      <c r="E151" s="171" t="s">
        <v>219</v>
      </c>
      <c r="F151" s="171" t="s">
        <v>224</v>
      </c>
      <c r="I151" s="163"/>
      <c r="J151" s="172">
        <f>BK151</f>
        <v>0</v>
      </c>
      <c r="L151" s="160"/>
      <c r="M151" s="165"/>
      <c r="N151" s="166"/>
      <c r="O151" s="166"/>
      <c r="P151" s="167">
        <f>SUM(P152:P171)</f>
        <v>0</v>
      </c>
      <c r="Q151" s="166"/>
      <c r="R151" s="167">
        <f>SUM(R152:R171)</f>
        <v>0.28416374999999999</v>
      </c>
      <c r="S151" s="166"/>
      <c r="T151" s="168">
        <f>SUM(T152:T171)</f>
        <v>2.1600520000000003</v>
      </c>
      <c r="AR151" s="161" t="s">
        <v>80</v>
      </c>
      <c r="AT151" s="169" t="s">
        <v>72</v>
      </c>
      <c r="AU151" s="169" t="s">
        <v>80</v>
      </c>
      <c r="AY151" s="161" t="s">
        <v>166</v>
      </c>
      <c r="BK151" s="170">
        <f>SUM(BK152:BK171)</f>
        <v>0</v>
      </c>
    </row>
    <row r="152" s="1" customFormat="1" ht="22.5" customHeight="1">
      <c r="B152" s="173"/>
      <c r="C152" s="174" t="s">
        <v>284</v>
      </c>
      <c r="D152" s="174" t="s">
        <v>169</v>
      </c>
      <c r="E152" s="175" t="s">
        <v>226</v>
      </c>
      <c r="F152" s="176" t="s">
        <v>227</v>
      </c>
      <c r="G152" s="177" t="s">
        <v>172</v>
      </c>
      <c r="H152" s="178">
        <v>28.800000000000001</v>
      </c>
      <c r="I152" s="179"/>
      <c r="J152" s="180">
        <f>ROUND(I152*H152,2)</f>
        <v>0</v>
      </c>
      <c r="K152" s="176" t="s">
        <v>173</v>
      </c>
      <c r="L152" s="35"/>
      <c r="M152" s="181" t="s">
        <v>3</v>
      </c>
      <c r="N152" s="182" t="s">
        <v>45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AR152" s="17" t="s">
        <v>174</v>
      </c>
      <c r="AT152" s="17" t="s">
        <v>169</v>
      </c>
      <c r="AU152" s="17" t="s">
        <v>84</v>
      </c>
      <c r="AY152" s="17" t="s">
        <v>166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84</v>
      </c>
      <c r="BK152" s="185">
        <f>ROUND(I152*H152,2)</f>
        <v>0</v>
      </c>
      <c r="BL152" s="17" t="s">
        <v>174</v>
      </c>
      <c r="BM152" s="17" t="s">
        <v>963</v>
      </c>
    </row>
    <row r="153" s="12" customFormat="1">
      <c r="B153" s="186"/>
      <c r="D153" s="187" t="s">
        <v>176</v>
      </c>
      <c r="E153" s="188" t="s">
        <v>3</v>
      </c>
      <c r="F153" s="189" t="s">
        <v>842</v>
      </c>
      <c r="H153" s="190">
        <v>28.800000000000001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AT153" s="188" t="s">
        <v>176</v>
      </c>
      <c r="AU153" s="188" t="s">
        <v>84</v>
      </c>
      <c r="AV153" s="12" t="s">
        <v>84</v>
      </c>
      <c r="AW153" s="12" t="s">
        <v>35</v>
      </c>
      <c r="AX153" s="12" t="s">
        <v>80</v>
      </c>
      <c r="AY153" s="188" t="s">
        <v>166</v>
      </c>
    </row>
    <row r="154" s="1" customFormat="1" ht="22.5" customHeight="1">
      <c r="B154" s="173"/>
      <c r="C154" s="174" t="s">
        <v>293</v>
      </c>
      <c r="D154" s="174" t="s">
        <v>169</v>
      </c>
      <c r="E154" s="175" t="s">
        <v>231</v>
      </c>
      <c r="F154" s="176" t="s">
        <v>232</v>
      </c>
      <c r="G154" s="177" t="s">
        <v>172</v>
      </c>
      <c r="H154" s="178">
        <v>1728</v>
      </c>
      <c r="I154" s="179"/>
      <c r="J154" s="180">
        <f>ROUND(I154*H154,2)</f>
        <v>0</v>
      </c>
      <c r="K154" s="176" t="s">
        <v>173</v>
      </c>
      <c r="L154" s="35"/>
      <c r="M154" s="181" t="s">
        <v>3</v>
      </c>
      <c r="N154" s="182" t="s">
        <v>45</v>
      </c>
      <c r="O154" s="65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AR154" s="17" t="s">
        <v>174</v>
      </c>
      <c r="AT154" s="17" t="s">
        <v>169</v>
      </c>
      <c r="AU154" s="17" t="s">
        <v>84</v>
      </c>
      <c r="AY154" s="17" t="s">
        <v>166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84</v>
      </c>
      <c r="BK154" s="185">
        <f>ROUND(I154*H154,2)</f>
        <v>0</v>
      </c>
      <c r="BL154" s="17" t="s">
        <v>174</v>
      </c>
      <c r="BM154" s="17" t="s">
        <v>964</v>
      </c>
    </row>
    <row r="155" s="12" customFormat="1">
      <c r="B155" s="186"/>
      <c r="D155" s="187" t="s">
        <v>176</v>
      </c>
      <c r="E155" s="188" t="s">
        <v>3</v>
      </c>
      <c r="F155" s="189" t="s">
        <v>844</v>
      </c>
      <c r="H155" s="190">
        <v>1728</v>
      </c>
      <c r="I155" s="191"/>
      <c r="L155" s="186"/>
      <c r="M155" s="192"/>
      <c r="N155" s="193"/>
      <c r="O155" s="193"/>
      <c r="P155" s="193"/>
      <c r="Q155" s="193"/>
      <c r="R155" s="193"/>
      <c r="S155" s="193"/>
      <c r="T155" s="194"/>
      <c r="AT155" s="188" t="s">
        <v>176</v>
      </c>
      <c r="AU155" s="188" t="s">
        <v>84</v>
      </c>
      <c r="AV155" s="12" t="s">
        <v>84</v>
      </c>
      <c r="AW155" s="12" t="s">
        <v>35</v>
      </c>
      <c r="AX155" s="12" t="s">
        <v>80</v>
      </c>
      <c r="AY155" s="188" t="s">
        <v>166</v>
      </c>
    </row>
    <row r="156" s="1" customFormat="1" ht="22.5" customHeight="1">
      <c r="B156" s="173"/>
      <c r="C156" s="174" t="s">
        <v>298</v>
      </c>
      <c r="D156" s="174" t="s">
        <v>169</v>
      </c>
      <c r="E156" s="175" t="s">
        <v>236</v>
      </c>
      <c r="F156" s="176" t="s">
        <v>237</v>
      </c>
      <c r="G156" s="177" t="s">
        <v>172</v>
      </c>
      <c r="H156" s="178">
        <v>28.800000000000001</v>
      </c>
      <c r="I156" s="179"/>
      <c r="J156" s="180">
        <f>ROUND(I156*H156,2)</f>
        <v>0</v>
      </c>
      <c r="K156" s="176" t="s">
        <v>173</v>
      </c>
      <c r="L156" s="35"/>
      <c r="M156" s="181" t="s">
        <v>3</v>
      </c>
      <c r="N156" s="182" t="s">
        <v>45</v>
      </c>
      <c r="O156" s="65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AR156" s="17" t="s">
        <v>174</v>
      </c>
      <c r="AT156" s="17" t="s">
        <v>169</v>
      </c>
      <c r="AU156" s="17" t="s">
        <v>84</v>
      </c>
      <c r="AY156" s="17" t="s">
        <v>166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84</v>
      </c>
      <c r="BK156" s="185">
        <f>ROUND(I156*H156,2)</f>
        <v>0</v>
      </c>
      <c r="BL156" s="17" t="s">
        <v>174</v>
      </c>
      <c r="BM156" s="17" t="s">
        <v>965</v>
      </c>
    </row>
    <row r="157" s="1" customFormat="1" ht="16.5" customHeight="1">
      <c r="B157" s="173"/>
      <c r="C157" s="174" t="s">
        <v>303</v>
      </c>
      <c r="D157" s="174" t="s">
        <v>169</v>
      </c>
      <c r="E157" s="175" t="s">
        <v>240</v>
      </c>
      <c r="F157" s="176" t="s">
        <v>241</v>
      </c>
      <c r="G157" s="177" t="s">
        <v>172</v>
      </c>
      <c r="H157" s="178">
        <v>8.5099999999999998</v>
      </c>
      <c r="I157" s="179"/>
      <c r="J157" s="180">
        <f>ROUND(I157*H157,2)</f>
        <v>0</v>
      </c>
      <c r="K157" s="176" t="s">
        <v>173</v>
      </c>
      <c r="L157" s="35"/>
      <c r="M157" s="181" t="s">
        <v>3</v>
      </c>
      <c r="N157" s="182" t="s">
        <v>45</v>
      </c>
      <c r="O157" s="65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AR157" s="17" t="s">
        <v>174</v>
      </c>
      <c r="AT157" s="17" t="s">
        <v>169</v>
      </c>
      <c r="AU157" s="17" t="s">
        <v>84</v>
      </c>
      <c r="AY157" s="17" t="s">
        <v>166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7" t="s">
        <v>84</v>
      </c>
      <c r="BK157" s="185">
        <f>ROUND(I157*H157,2)</f>
        <v>0</v>
      </c>
      <c r="BL157" s="17" t="s">
        <v>174</v>
      </c>
      <c r="BM157" s="17" t="s">
        <v>966</v>
      </c>
    </row>
    <row r="158" s="12" customFormat="1">
      <c r="B158" s="186"/>
      <c r="D158" s="187" t="s">
        <v>176</v>
      </c>
      <c r="E158" s="188" t="s">
        <v>3</v>
      </c>
      <c r="F158" s="189" t="s">
        <v>932</v>
      </c>
      <c r="H158" s="190">
        <v>8.5099999999999998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88" t="s">
        <v>176</v>
      </c>
      <c r="AU158" s="188" t="s">
        <v>84</v>
      </c>
      <c r="AV158" s="12" t="s">
        <v>84</v>
      </c>
      <c r="AW158" s="12" t="s">
        <v>35</v>
      </c>
      <c r="AX158" s="12" t="s">
        <v>80</v>
      </c>
      <c r="AY158" s="188" t="s">
        <v>166</v>
      </c>
    </row>
    <row r="159" s="1" customFormat="1" ht="16.5" customHeight="1">
      <c r="B159" s="173"/>
      <c r="C159" s="174" t="s">
        <v>307</v>
      </c>
      <c r="D159" s="174" t="s">
        <v>169</v>
      </c>
      <c r="E159" s="175" t="s">
        <v>253</v>
      </c>
      <c r="F159" s="176" t="s">
        <v>254</v>
      </c>
      <c r="G159" s="177" t="s">
        <v>255</v>
      </c>
      <c r="H159" s="178">
        <v>0.48999999999999999</v>
      </c>
      <c r="I159" s="179"/>
      <c r="J159" s="180">
        <f>ROUND(I159*H159,2)</f>
        <v>0</v>
      </c>
      <c r="K159" s="176" t="s">
        <v>173</v>
      </c>
      <c r="L159" s="35"/>
      <c r="M159" s="181" t="s">
        <v>3</v>
      </c>
      <c r="N159" s="182" t="s">
        <v>45</v>
      </c>
      <c r="O159" s="65"/>
      <c r="P159" s="183">
        <f>O159*H159</f>
        <v>0</v>
      </c>
      <c r="Q159" s="183">
        <v>0</v>
      </c>
      <c r="R159" s="183">
        <f>Q159*H159</f>
        <v>0</v>
      </c>
      <c r="S159" s="183">
        <v>2.2000000000000002</v>
      </c>
      <c r="T159" s="184">
        <f>S159*H159</f>
        <v>1.0780000000000001</v>
      </c>
      <c r="AR159" s="17" t="s">
        <v>174</v>
      </c>
      <c r="AT159" s="17" t="s">
        <v>169</v>
      </c>
      <c r="AU159" s="17" t="s">
        <v>84</v>
      </c>
      <c r="AY159" s="17" t="s">
        <v>166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7" t="s">
        <v>84</v>
      </c>
      <c r="BK159" s="185">
        <f>ROUND(I159*H159,2)</f>
        <v>0</v>
      </c>
      <c r="BL159" s="17" t="s">
        <v>174</v>
      </c>
      <c r="BM159" s="17" t="s">
        <v>967</v>
      </c>
    </row>
    <row r="160" s="12" customFormat="1">
      <c r="B160" s="186"/>
      <c r="D160" s="187" t="s">
        <v>176</v>
      </c>
      <c r="E160" s="188" t="s">
        <v>3</v>
      </c>
      <c r="F160" s="189" t="s">
        <v>968</v>
      </c>
      <c r="H160" s="190">
        <v>0.48999999999999999</v>
      </c>
      <c r="I160" s="191"/>
      <c r="L160" s="186"/>
      <c r="M160" s="192"/>
      <c r="N160" s="193"/>
      <c r="O160" s="193"/>
      <c r="P160" s="193"/>
      <c r="Q160" s="193"/>
      <c r="R160" s="193"/>
      <c r="S160" s="193"/>
      <c r="T160" s="194"/>
      <c r="AT160" s="188" t="s">
        <v>176</v>
      </c>
      <c r="AU160" s="188" t="s">
        <v>84</v>
      </c>
      <c r="AV160" s="12" t="s">
        <v>84</v>
      </c>
      <c r="AW160" s="12" t="s">
        <v>35</v>
      </c>
      <c r="AX160" s="12" t="s">
        <v>80</v>
      </c>
      <c r="AY160" s="188" t="s">
        <v>166</v>
      </c>
    </row>
    <row r="161" s="1" customFormat="1" ht="22.5" customHeight="1">
      <c r="B161" s="173"/>
      <c r="C161" s="174" t="s">
        <v>311</v>
      </c>
      <c r="D161" s="174" t="s">
        <v>169</v>
      </c>
      <c r="E161" s="175" t="s">
        <v>258</v>
      </c>
      <c r="F161" s="176" t="s">
        <v>259</v>
      </c>
      <c r="G161" s="177" t="s">
        <v>172</v>
      </c>
      <c r="H161" s="178">
        <v>9.8000000000000007</v>
      </c>
      <c r="I161" s="179"/>
      <c r="J161" s="180">
        <f>ROUND(I161*H161,2)</f>
        <v>0</v>
      </c>
      <c r="K161" s="176" t="s">
        <v>173</v>
      </c>
      <c r="L161" s="35"/>
      <c r="M161" s="181" t="s">
        <v>3</v>
      </c>
      <c r="N161" s="182" t="s">
        <v>45</v>
      </c>
      <c r="O161" s="65"/>
      <c r="P161" s="183">
        <f>O161*H161</f>
        <v>0</v>
      </c>
      <c r="Q161" s="183">
        <v>0</v>
      </c>
      <c r="R161" s="183">
        <f>Q161*H161</f>
        <v>0</v>
      </c>
      <c r="S161" s="183">
        <v>0.035000000000000003</v>
      </c>
      <c r="T161" s="184">
        <f>S161*H161</f>
        <v>0.34300000000000008</v>
      </c>
      <c r="AR161" s="17" t="s">
        <v>174</v>
      </c>
      <c r="AT161" s="17" t="s">
        <v>169</v>
      </c>
      <c r="AU161" s="17" t="s">
        <v>84</v>
      </c>
      <c r="AY161" s="17" t="s">
        <v>166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7" t="s">
        <v>84</v>
      </c>
      <c r="BK161" s="185">
        <f>ROUND(I161*H161,2)</f>
        <v>0</v>
      </c>
      <c r="BL161" s="17" t="s">
        <v>174</v>
      </c>
      <c r="BM161" s="17" t="s">
        <v>969</v>
      </c>
    </row>
    <row r="162" s="12" customFormat="1">
      <c r="B162" s="186"/>
      <c r="D162" s="187" t="s">
        <v>176</v>
      </c>
      <c r="E162" s="188" t="s">
        <v>3</v>
      </c>
      <c r="F162" s="189" t="s">
        <v>970</v>
      </c>
      <c r="H162" s="190">
        <v>9.8000000000000007</v>
      </c>
      <c r="I162" s="191"/>
      <c r="L162" s="186"/>
      <c r="M162" s="192"/>
      <c r="N162" s="193"/>
      <c r="O162" s="193"/>
      <c r="P162" s="193"/>
      <c r="Q162" s="193"/>
      <c r="R162" s="193"/>
      <c r="S162" s="193"/>
      <c r="T162" s="194"/>
      <c r="AT162" s="188" t="s">
        <v>176</v>
      </c>
      <c r="AU162" s="188" t="s">
        <v>84</v>
      </c>
      <c r="AV162" s="12" t="s">
        <v>84</v>
      </c>
      <c r="AW162" s="12" t="s">
        <v>35</v>
      </c>
      <c r="AX162" s="12" t="s">
        <v>80</v>
      </c>
      <c r="AY162" s="188" t="s">
        <v>166</v>
      </c>
    </row>
    <row r="163" s="1" customFormat="1" ht="16.5" customHeight="1">
      <c r="B163" s="173"/>
      <c r="C163" s="174" t="s">
        <v>318</v>
      </c>
      <c r="D163" s="174" t="s">
        <v>169</v>
      </c>
      <c r="E163" s="175" t="s">
        <v>262</v>
      </c>
      <c r="F163" s="176" t="s">
        <v>263</v>
      </c>
      <c r="G163" s="177" t="s">
        <v>172</v>
      </c>
      <c r="H163" s="178">
        <v>17.984000000000002</v>
      </c>
      <c r="I163" s="179"/>
      <c r="J163" s="180">
        <f>ROUND(I163*H163,2)</f>
        <v>0</v>
      </c>
      <c r="K163" s="176" t="s">
        <v>173</v>
      </c>
      <c r="L163" s="35"/>
      <c r="M163" s="181" t="s">
        <v>3</v>
      </c>
      <c r="N163" s="182" t="s">
        <v>45</v>
      </c>
      <c r="O163" s="65"/>
      <c r="P163" s="183">
        <f>O163*H163</f>
        <v>0</v>
      </c>
      <c r="Q163" s="183">
        <v>0</v>
      </c>
      <c r="R163" s="183">
        <f>Q163*H163</f>
        <v>0</v>
      </c>
      <c r="S163" s="183">
        <v>0.012999999999999999</v>
      </c>
      <c r="T163" s="184">
        <f>S163*H163</f>
        <v>0.233792</v>
      </c>
      <c r="AR163" s="17" t="s">
        <v>174</v>
      </c>
      <c r="AT163" s="17" t="s">
        <v>169</v>
      </c>
      <c r="AU163" s="17" t="s">
        <v>84</v>
      </c>
      <c r="AY163" s="17" t="s">
        <v>166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84</v>
      </c>
      <c r="BK163" s="185">
        <f>ROUND(I163*H163,2)</f>
        <v>0</v>
      </c>
      <c r="BL163" s="17" t="s">
        <v>174</v>
      </c>
      <c r="BM163" s="17" t="s">
        <v>971</v>
      </c>
    </row>
    <row r="164" s="12" customFormat="1">
      <c r="B164" s="186"/>
      <c r="D164" s="187" t="s">
        <v>176</v>
      </c>
      <c r="E164" s="188" t="s">
        <v>3</v>
      </c>
      <c r="F164" s="189" t="s">
        <v>972</v>
      </c>
      <c r="H164" s="190">
        <v>1.3260000000000001</v>
      </c>
      <c r="I164" s="191"/>
      <c r="L164" s="186"/>
      <c r="M164" s="192"/>
      <c r="N164" s="193"/>
      <c r="O164" s="193"/>
      <c r="P164" s="193"/>
      <c r="Q164" s="193"/>
      <c r="R164" s="193"/>
      <c r="S164" s="193"/>
      <c r="T164" s="194"/>
      <c r="AT164" s="188" t="s">
        <v>176</v>
      </c>
      <c r="AU164" s="188" t="s">
        <v>84</v>
      </c>
      <c r="AV164" s="12" t="s">
        <v>84</v>
      </c>
      <c r="AW164" s="12" t="s">
        <v>35</v>
      </c>
      <c r="AX164" s="12" t="s">
        <v>73</v>
      </c>
      <c r="AY164" s="188" t="s">
        <v>166</v>
      </c>
    </row>
    <row r="165" s="12" customFormat="1">
      <c r="B165" s="186"/>
      <c r="D165" s="187" t="s">
        <v>176</v>
      </c>
      <c r="E165" s="188" t="s">
        <v>3</v>
      </c>
      <c r="F165" s="189" t="s">
        <v>973</v>
      </c>
      <c r="H165" s="190">
        <v>9.75</v>
      </c>
      <c r="I165" s="191"/>
      <c r="L165" s="186"/>
      <c r="M165" s="192"/>
      <c r="N165" s="193"/>
      <c r="O165" s="193"/>
      <c r="P165" s="193"/>
      <c r="Q165" s="193"/>
      <c r="R165" s="193"/>
      <c r="S165" s="193"/>
      <c r="T165" s="194"/>
      <c r="AT165" s="188" t="s">
        <v>176</v>
      </c>
      <c r="AU165" s="188" t="s">
        <v>84</v>
      </c>
      <c r="AV165" s="12" t="s">
        <v>84</v>
      </c>
      <c r="AW165" s="12" t="s">
        <v>35</v>
      </c>
      <c r="AX165" s="12" t="s">
        <v>73</v>
      </c>
      <c r="AY165" s="188" t="s">
        <v>166</v>
      </c>
    </row>
    <row r="166" s="12" customFormat="1">
      <c r="B166" s="186"/>
      <c r="D166" s="187" t="s">
        <v>176</v>
      </c>
      <c r="E166" s="188" t="s">
        <v>3</v>
      </c>
      <c r="F166" s="189" t="s">
        <v>974</v>
      </c>
      <c r="H166" s="190">
        <v>6.9080000000000004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88" t="s">
        <v>176</v>
      </c>
      <c r="AU166" s="188" t="s">
        <v>84</v>
      </c>
      <c r="AV166" s="12" t="s">
        <v>84</v>
      </c>
      <c r="AW166" s="12" t="s">
        <v>35</v>
      </c>
      <c r="AX166" s="12" t="s">
        <v>73</v>
      </c>
      <c r="AY166" s="188" t="s">
        <v>166</v>
      </c>
    </row>
    <row r="167" s="13" customFormat="1">
      <c r="B167" s="195"/>
      <c r="D167" s="187" t="s">
        <v>176</v>
      </c>
      <c r="E167" s="196" t="s">
        <v>3</v>
      </c>
      <c r="F167" s="197" t="s">
        <v>188</v>
      </c>
      <c r="H167" s="198">
        <v>17.984000000000002</v>
      </c>
      <c r="I167" s="199"/>
      <c r="L167" s="195"/>
      <c r="M167" s="200"/>
      <c r="N167" s="201"/>
      <c r="O167" s="201"/>
      <c r="P167" s="201"/>
      <c r="Q167" s="201"/>
      <c r="R167" s="201"/>
      <c r="S167" s="201"/>
      <c r="T167" s="202"/>
      <c r="AT167" s="196" t="s">
        <v>176</v>
      </c>
      <c r="AU167" s="196" t="s">
        <v>84</v>
      </c>
      <c r="AV167" s="13" t="s">
        <v>174</v>
      </c>
      <c r="AW167" s="13" t="s">
        <v>35</v>
      </c>
      <c r="AX167" s="13" t="s">
        <v>80</v>
      </c>
      <c r="AY167" s="196" t="s">
        <v>166</v>
      </c>
    </row>
    <row r="168" s="1" customFormat="1" ht="22.5" customHeight="1">
      <c r="B168" s="173"/>
      <c r="C168" s="174" t="s">
        <v>326</v>
      </c>
      <c r="D168" s="174" t="s">
        <v>169</v>
      </c>
      <c r="E168" s="175" t="s">
        <v>854</v>
      </c>
      <c r="F168" s="176" t="s">
        <v>855</v>
      </c>
      <c r="G168" s="177" t="s">
        <v>172</v>
      </c>
      <c r="H168" s="178">
        <v>36.090000000000003</v>
      </c>
      <c r="I168" s="179"/>
      <c r="J168" s="180">
        <f>ROUND(I168*H168,2)</f>
        <v>0</v>
      </c>
      <c r="K168" s="176" t="s">
        <v>173</v>
      </c>
      <c r="L168" s="35"/>
      <c r="M168" s="181" t="s">
        <v>3</v>
      </c>
      <c r="N168" s="182" t="s">
        <v>45</v>
      </c>
      <c r="O168" s="65"/>
      <c r="P168" s="183">
        <f>O168*H168</f>
        <v>0</v>
      </c>
      <c r="Q168" s="183">
        <v>0</v>
      </c>
      <c r="R168" s="183">
        <f>Q168*H168</f>
        <v>0</v>
      </c>
      <c r="S168" s="183">
        <v>0.014</v>
      </c>
      <c r="T168" s="184">
        <f>S168*H168</f>
        <v>0.50526000000000004</v>
      </c>
      <c r="AR168" s="17" t="s">
        <v>174</v>
      </c>
      <c r="AT168" s="17" t="s">
        <v>169</v>
      </c>
      <c r="AU168" s="17" t="s">
        <v>84</v>
      </c>
      <c r="AY168" s="17" t="s">
        <v>166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7" t="s">
        <v>84</v>
      </c>
      <c r="BK168" s="185">
        <f>ROUND(I168*H168,2)</f>
        <v>0</v>
      </c>
      <c r="BL168" s="17" t="s">
        <v>174</v>
      </c>
      <c r="BM168" s="17" t="s">
        <v>975</v>
      </c>
    </row>
    <row r="169" s="12" customFormat="1">
      <c r="B169" s="186"/>
      <c r="D169" s="187" t="s">
        <v>176</v>
      </c>
      <c r="E169" s="188" t="s">
        <v>3</v>
      </c>
      <c r="F169" s="189" t="s">
        <v>976</v>
      </c>
      <c r="H169" s="190">
        <v>36.090000000000003</v>
      </c>
      <c r="I169" s="191"/>
      <c r="L169" s="186"/>
      <c r="M169" s="192"/>
      <c r="N169" s="193"/>
      <c r="O169" s="193"/>
      <c r="P169" s="193"/>
      <c r="Q169" s="193"/>
      <c r="R169" s="193"/>
      <c r="S169" s="193"/>
      <c r="T169" s="194"/>
      <c r="AT169" s="188" t="s">
        <v>176</v>
      </c>
      <c r="AU169" s="188" t="s">
        <v>84</v>
      </c>
      <c r="AV169" s="12" t="s">
        <v>84</v>
      </c>
      <c r="AW169" s="12" t="s">
        <v>35</v>
      </c>
      <c r="AX169" s="12" t="s">
        <v>80</v>
      </c>
      <c r="AY169" s="188" t="s">
        <v>166</v>
      </c>
    </row>
    <row r="170" s="1" customFormat="1" ht="22.5" customHeight="1">
      <c r="B170" s="173"/>
      <c r="C170" s="174" t="s">
        <v>330</v>
      </c>
      <c r="D170" s="174" t="s">
        <v>169</v>
      </c>
      <c r="E170" s="175" t="s">
        <v>857</v>
      </c>
      <c r="F170" s="176" t="s">
        <v>977</v>
      </c>
      <c r="G170" s="177" t="s">
        <v>172</v>
      </c>
      <c r="H170" s="178">
        <v>14.625</v>
      </c>
      <c r="I170" s="179"/>
      <c r="J170" s="180">
        <f>ROUND(I170*H170,2)</f>
        <v>0</v>
      </c>
      <c r="K170" s="176" t="s">
        <v>3</v>
      </c>
      <c r="L170" s="35"/>
      <c r="M170" s="181" t="s">
        <v>3</v>
      </c>
      <c r="N170" s="182" t="s">
        <v>45</v>
      </c>
      <c r="O170" s="65"/>
      <c r="P170" s="183">
        <f>O170*H170</f>
        <v>0</v>
      </c>
      <c r="Q170" s="183">
        <v>0.019429999999999999</v>
      </c>
      <c r="R170" s="183">
        <f>Q170*H170</f>
        <v>0.28416374999999999</v>
      </c>
      <c r="S170" s="183">
        <v>0</v>
      </c>
      <c r="T170" s="184">
        <f>S170*H170</f>
        <v>0</v>
      </c>
      <c r="AR170" s="17" t="s">
        <v>174</v>
      </c>
      <c r="AT170" s="17" t="s">
        <v>169</v>
      </c>
      <c r="AU170" s="17" t="s">
        <v>84</v>
      </c>
      <c r="AY170" s="17" t="s">
        <v>166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84</v>
      </c>
      <c r="BK170" s="185">
        <f>ROUND(I170*H170,2)</f>
        <v>0</v>
      </c>
      <c r="BL170" s="17" t="s">
        <v>174</v>
      </c>
      <c r="BM170" s="17" t="s">
        <v>978</v>
      </c>
    </row>
    <row r="171" s="12" customFormat="1">
      <c r="B171" s="186"/>
      <c r="D171" s="187" t="s">
        <v>176</v>
      </c>
      <c r="E171" s="188" t="s">
        <v>3</v>
      </c>
      <c r="F171" s="189" t="s">
        <v>979</v>
      </c>
      <c r="H171" s="190">
        <v>14.625</v>
      </c>
      <c r="I171" s="191"/>
      <c r="L171" s="186"/>
      <c r="M171" s="192"/>
      <c r="N171" s="193"/>
      <c r="O171" s="193"/>
      <c r="P171" s="193"/>
      <c r="Q171" s="193"/>
      <c r="R171" s="193"/>
      <c r="S171" s="193"/>
      <c r="T171" s="194"/>
      <c r="AT171" s="188" t="s">
        <v>176</v>
      </c>
      <c r="AU171" s="188" t="s">
        <v>84</v>
      </c>
      <c r="AV171" s="12" t="s">
        <v>84</v>
      </c>
      <c r="AW171" s="12" t="s">
        <v>35</v>
      </c>
      <c r="AX171" s="12" t="s">
        <v>80</v>
      </c>
      <c r="AY171" s="188" t="s">
        <v>166</v>
      </c>
    </row>
    <row r="172" s="11" customFormat="1" ht="22.8" customHeight="1">
      <c r="B172" s="160"/>
      <c r="D172" s="161" t="s">
        <v>72</v>
      </c>
      <c r="E172" s="171" t="s">
        <v>291</v>
      </c>
      <c r="F172" s="171" t="s">
        <v>292</v>
      </c>
      <c r="I172" s="163"/>
      <c r="J172" s="172">
        <f>BK172</f>
        <v>0</v>
      </c>
      <c r="L172" s="160"/>
      <c r="M172" s="165"/>
      <c r="N172" s="166"/>
      <c r="O172" s="166"/>
      <c r="P172" s="167">
        <f>SUM(P173:P181)</f>
        <v>0</v>
      </c>
      <c r="Q172" s="166"/>
      <c r="R172" s="167">
        <f>SUM(R173:R181)</f>
        <v>0</v>
      </c>
      <c r="S172" s="166"/>
      <c r="T172" s="168">
        <f>SUM(T173:T181)</f>
        <v>0</v>
      </c>
      <c r="AR172" s="161" t="s">
        <v>80</v>
      </c>
      <c r="AT172" s="169" t="s">
        <v>72</v>
      </c>
      <c r="AU172" s="169" t="s">
        <v>80</v>
      </c>
      <c r="AY172" s="161" t="s">
        <v>166</v>
      </c>
      <c r="BK172" s="170">
        <f>SUM(BK173:BK181)</f>
        <v>0</v>
      </c>
    </row>
    <row r="173" s="1" customFormat="1" ht="16.5" customHeight="1">
      <c r="B173" s="173"/>
      <c r="C173" s="174" t="s">
        <v>337</v>
      </c>
      <c r="D173" s="174" t="s">
        <v>169</v>
      </c>
      <c r="E173" s="175" t="s">
        <v>294</v>
      </c>
      <c r="F173" s="176" t="s">
        <v>295</v>
      </c>
      <c r="G173" s="177" t="s">
        <v>296</v>
      </c>
      <c r="H173" s="178">
        <v>2.3279999999999998</v>
      </c>
      <c r="I173" s="179"/>
      <c r="J173" s="180">
        <f>ROUND(I173*H173,2)</f>
        <v>0</v>
      </c>
      <c r="K173" s="176" t="s">
        <v>173</v>
      </c>
      <c r="L173" s="35"/>
      <c r="M173" s="181" t="s">
        <v>3</v>
      </c>
      <c r="N173" s="182" t="s">
        <v>45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AR173" s="17" t="s">
        <v>174</v>
      </c>
      <c r="AT173" s="17" t="s">
        <v>169</v>
      </c>
      <c r="AU173" s="17" t="s">
        <v>84</v>
      </c>
      <c r="AY173" s="17" t="s">
        <v>166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84</v>
      </c>
      <c r="BK173" s="185">
        <f>ROUND(I173*H173,2)</f>
        <v>0</v>
      </c>
      <c r="BL173" s="17" t="s">
        <v>174</v>
      </c>
      <c r="BM173" s="17" t="s">
        <v>980</v>
      </c>
    </row>
    <row r="174" s="1" customFormat="1" ht="22.5" customHeight="1">
      <c r="B174" s="173"/>
      <c r="C174" s="174" t="s">
        <v>334</v>
      </c>
      <c r="D174" s="174" t="s">
        <v>169</v>
      </c>
      <c r="E174" s="175" t="s">
        <v>299</v>
      </c>
      <c r="F174" s="176" t="s">
        <v>300</v>
      </c>
      <c r="G174" s="177" t="s">
        <v>296</v>
      </c>
      <c r="H174" s="178">
        <v>46.560000000000002</v>
      </c>
      <c r="I174" s="179"/>
      <c r="J174" s="180">
        <f>ROUND(I174*H174,2)</f>
        <v>0</v>
      </c>
      <c r="K174" s="176" t="s">
        <v>173</v>
      </c>
      <c r="L174" s="35"/>
      <c r="M174" s="181" t="s">
        <v>3</v>
      </c>
      <c r="N174" s="182" t="s">
        <v>45</v>
      </c>
      <c r="O174" s="65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AR174" s="17" t="s">
        <v>174</v>
      </c>
      <c r="AT174" s="17" t="s">
        <v>169</v>
      </c>
      <c r="AU174" s="17" t="s">
        <v>84</v>
      </c>
      <c r="AY174" s="17" t="s">
        <v>166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7" t="s">
        <v>84</v>
      </c>
      <c r="BK174" s="185">
        <f>ROUND(I174*H174,2)</f>
        <v>0</v>
      </c>
      <c r="BL174" s="17" t="s">
        <v>174</v>
      </c>
      <c r="BM174" s="17" t="s">
        <v>981</v>
      </c>
    </row>
    <row r="175" s="12" customFormat="1">
      <c r="B175" s="186"/>
      <c r="D175" s="187" t="s">
        <v>176</v>
      </c>
      <c r="E175" s="188" t="s">
        <v>3</v>
      </c>
      <c r="F175" s="189" t="s">
        <v>982</v>
      </c>
      <c r="H175" s="190">
        <v>46.560000000000002</v>
      </c>
      <c r="I175" s="191"/>
      <c r="L175" s="186"/>
      <c r="M175" s="192"/>
      <c r="N175" s="193"/>
      <c r="O175" s="193"/>
      <c r="P175" s="193"/>
      <c r="Q175" s="193"/>
      <c r="R175" s="193"/>
      <c r="S175" s="193"/>
      <c r="T175" s="194"/>
      <c r="AT175" s="188" t="s">
        <v>176</v>
      </c>
      <c r="AU175" s="188" t="s">
        <v>84</v>
      </c>
      <c r="AV175" s="12" t="s">
        <v>84</v>
      </c>
      <c r="AW175" s="12" t="s">
        <v>35</v>
      </c>
      <c r="AX175" s="12" t="s">
        <v>80</v>
      </c>
      <c r="AY175" s="188" t="s">
        <v>166</v>
      </c>
    </row>
    <row r="176" s="1" customFormat="1" ht="22.5" customHeight="1">
      <c r="B176" s="173"/>
      <c r="C176" s="174" t="s">
        <v>345</v>
      </c>
      <c r="D176" s="174" t="s">
        <v>169</v>
      </c>
      <c r="E176" s="175" t="s">
        <v>304</v>
      </c>
      <c r="F176" s="176" t="s">
        <v>305</v>
      </c>
      <c r="G176" s="177" t="s">
        <v>296</v>
      </c>
      <c r="H176" s="178">
        <v>1.236</v>
      </c>
      <c r="I176" s="179"/>
      <c r="J176" s="180">
        <f>ROUND(I176*H176,2)</f>
        <v>0</v>
      </c>
      <c r="K176" s="176" t="s">
        <v>173</v>
      </c>
      <c r="L176" s="35"/>
      <c r="M176" s="181" t="s">
        <v>3</v>
      </c>
      <c r="N176" s="182" t="s">
        <v>45</v>
      </c>
      <c r="O176" s="65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AR176" s="17" t="s">
        <v>174</v>
      </c>
      <c r="AT176" s="17" t="s">
        <v>169</v>
      </c>
      <c r="AU176" s="17" t="s">
        <v>84</v>
      </c>
      <c r="AY176" s="17" t="s">
        <v>166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84</v>
      </c>
      <c r="BK176" s="185">
        <f>ROUND(I176*H176,2)</f>
        <v>0</v>
      </c>
      <c r="BL176" s="17" t="s">
        <v>174</v>
      </c>
      <c r="BM176" s="17" t="s">
        <v>983</v>
      </c>
    </row>
    <row r="177" s="12" customFormat="1">
      <c r="B177" s="186"/>
      <c r="D177" s="187" t="s">
        <v>176</v>
      </c>
      <c r="E177" s="188" t="s">
        <v>3</v>
      </c>
      <c r="F177" s="189" t="s">
        <v>984</v>
      </c>
      <c r="H177" s="190">
        <v>1.236</v>
      </c>
      <c r="I177" s="191"/>
      <c r="L177" s="186"/>
      <c r="M177" s="192"/>
      <c r="N177" s="193"/>
      <c r="O177" s="193"/>
      <c r="P177" s="193"/>
      <c r="Q177" s="193"/>
      <c r="R177" s="193"/>
      <c r="S177" s="193"/>
      <c r="T177" s="194"/>
      <c r="AT177" s="188" t="s">
        <v>176</v>
      </c>
      <c r="AU177" s="188" t="s">
        <v>84</v>
      </c>
      <c r="AV177" s="12" t="s">
        <v>84</v>
      </c>
      <c r="AW177" s="12" t="s">
        <v>35</v>
      </c>
      <c r="AX177" s="12" t="s">
        <v>80</v>
      </c>
      <c r="AY177" s="188" t="s">
        <v>166</v>
      </c>
    </row>
    <row r="178" s="1" customFormat="1" ht="22.5" customHeight="1">
      <c r="B178" s="173"/>
      <c r="C178" s="174" t="s">
        <v>349</v>
      </c>
      <c r="D178" s="174" t="s">
        <v>169</v>
      </c>
      <c r="E178" s="175" t="s">
        <v>308</v>
      </c>
      <c r="F178" s="176" t="s">
        <v>309</v>
      </c>
      <c r="G178" s="177" t="s">
        <v>296</v>
      </c>
      <c r="H178" s="178">
        <v>0.73899999999999999</v>
      </c>
      <c r="I178" s="179"/>
      <c r="J178" s="180">
        <f>ROUND(I178*H178,2)</f>
        <v>0</v>
      </c>
      <c r="K178" s="176" t="s">
        <v>173</v>
      </c>
      <c r="L178" s="35"/>
      <c r="M178" s="181" t="s">
        <v>3</v>
      </c>
      <c r="N178" s="182" t="s">
        <v>45</v>
      </c>
      <c r="O178" s="65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AR178" s="17" t="s">
        <v>174</v>
      </c>
      <c r="AT178" s="17" t="s">
        <v>169</v>
      </c>
      <c r="AU178" s="17" t="s">
        <v>84</v>
      </c>
      <c r="AY178" s="17" t="s">
        <v>166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7" t="s">
        <v>84</v>
      </c>
      <c r="BK178" s="185">
        <f>ROUND(I178*H178,2)</f>
        <v>0</v>
      </c>
      <c r="BL178" s="17" t="s">
        <v>174</v>
      </c>
      <c r="BM178" s="17" t="s">
        <v>985</v>
      </c>
    </row>
    <row r="179" s="12" customFormat="1">
      <c r="B179" s="186"/>
      <c r="D179" s="187" t="s">
        <v>176</v>
      </c>
      <c r="E179" s="188" t="s">
        <v>3</v>
      </c>
      <c r="F179" s="189" t="s">
        <v>986</v>
      </c>
      <c r="H179" s="190">
        <v>0.73899999999999999</v>
      </c>
      <c r="I179" s="191"/>
      <c r="L179" s="186"/>
      <c r="M179" s="192"/>
      <c r="N179" s="193"/>
      <c r="O179" s="193"/>
      <c r="P179" s="193"/>
      <c r="Q179" s="193"/>
      <c r="R179" s="193"/>
      <c r="S179" s="193"/>
      <c r="T179" s="194"/>
      <c r="AT179" s="188" t="s">
        <v>176</v>
      </c>
      <c r="AU179" s="188" t="s">
        <v>84</v>
      </c>
      <c r="AV179" s="12" t="s">
        <v>84</v>
      </c>
      <c r="AW179" s="12" t="s">
        <v>35</v>
      </c>
      <c r="AX179" s="12" t="s">
        <v>80</v>
      </c>
      <c r="AY179" s="188" t="s">
        <v>166</v>
      </c>
    </row>
    <row r="180" s="1" customFormat="1" ht="22.5" customHeight="1">
      <c r="B180" s="173"/>
      <c r="C180" s="174" t="s">
        <v>353</v>
      </c>
      <c r="D180" s="174" t="s">
        <v>169</v>
      </c>
      <c r="E180" s="175" t="s">
        <v>312</v>
      </c>
      <c r="F180" s="176" t="s">
        <v>313</v>
      </c>
      <c r="G180" s="177" t="s">
        <v>296</v>
      </c>
      <c r="H180" s="178">
        <v>0.185</v>
      </c>
      <c r="I180" s="179"/>
      <c r="J180" s="180">
        <f>ROUND(I180*H180,2)</f>
        <v>0</v>
      </c>
      <c r="K180" s="176" t="s">
        <v>173</v>
      </c>
      <c r="L180" s="35"/>
      <c r="M180" s="181" t="s">
        <v>3</v>
      </c>
      <c r="N180" s="182" t="s">
        <v>45</v>
      </c>
      <c r="O180" s="65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AR180" s="17" t="s">
        <v>174</v>
      </c>
      <c r="AT180" s="17" t="s">
        <v>169</v>
      </c>
      <c r="AU180" s="17" t="s">
        <v>84</v>
      </c>
      <c r="AY180" s="17" t="s">
        <v>166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7" t="s">
        <v>84</v>
      </c>
      <c r="BK180" s="185">
        <f>ROUND(I180*H180,2)</f>
        <v>0</v>
      </c>
      <c r="BL180" s="17" t="s">
        <v>174</v>
      </c>
      <c r="BM180" s="17" t="s">
        <v>987</v>
      </c>
    </row>
    <row r="181" s="12" customFormat="1">
      <c r="B181" s="186"/>
      <c r="D181" s="187" t="s">
        <v>176</v>
      </c>
      <c r="E181" s="188" t="s">
        <v>3</v>
      </c>
      <c r="F181" s="189" t="s">
        <v>988</v>
      </c>
      <c r="H181" s="190">
        <v>0.185</v>
      </c>
      <c r="I181" s="191"/>
      <c r="L181" s="186"/>
      <c r="M181" s="192"/>
      <c r="N181" s="193"/>
      <c r="O181" s="193"/>
      <c r="P181" s="193"/>
      <c r="Q181" s="193"/>
      <c r="R181" s="193"/>
      <c r="S181" s="193"/>
      <c r="T181" s="194"/>
      <c r="AT181" s="188" t="s">
        <v>176</v>
      </c>
      <c r="AU181" s="188" t="s">
        <v>84</v>
      </c>
      <c r="AV181" s="12" t="s">
        <v>84</v>
      </c>
      <c r="AW181" s="12" t="s">
        <v>35</v>
      </c>
      <c r="AX181" s="12" t="s">
        <v>80</v>
      </c>
      <c r="AY181" s="188" t="s">
        <v>166</v>
      </c>
    </row>
    <row r="182" s="11" customFormat="1" ht="22.8" customHeight="1">
      <c r="B182" s="160"/>
      <c r="D182" s="161" t="s">
        <v>72</v>
      </c>
      <c r="E182" s="171" t="s">
        <v>316</v>
      </c>
      <c r="F182" s="171" t="s">
        <v>317</v>
      </c>
      <c r="I182" s="163"/>
      <c r="J182" s="172">
        <f>BK182</f>
        <v>0</v>
      </c>
      <c r="L182" s="160"/>
      <c r="M182" s="165"/>
      <c r="N182" s="166"/>
      <c r="O182" s="166"/>
      <c r="P182" s="167">
        <f>P183</f>
        <v>0</v>
      </c>
      <c r="Q182" s="166"/>
      <c r="R182" s="167">
        <f>R183</f>
        <v>0</v>
      </c>
      <c r="S182" s="166"/>
      <c r="T182" s="168">
        <f>T183</f>
        <v>0</v>
      </c>
      <c r="AR182" s="161" t="s">
        <v>80</v>
      </c>
      <c r="AT182" s="169" t="s">
        <v>72</v>
      </c>
      <c r="AU182" s="169" t="s">
        <v>80</v>
      </c>
      <c r="AY182" s="161" t="s">
        <v>166</v>
      </c>
      <c r="BK182" s="170">
        <f>BK183</f>
        <v>0</v>
      </c>
    </row>
    <row r="183" s="1" customFormat="1" ht="22.5" customHeight="1">
      <c r="B183" s="173"/>
      <c r="C183" s="174" t="s">
        <v>360</v>
      </c>
      <c r="D183" s="174" t="s">
        <v>169</v>
      </c>
      <c r="E183" s="175" t="s">
        <v>319</v>
      </c>
      <c r="F183" s="176" t="s">
        <v>320</v>
      </c>
      <c r="G183" s="177" t="s">
        <v>296</v>
      </c>
      <c r="H183" s="178">
        <v>2.2789999999999999</v>
      </c>
      <c r="I183" s="179"/>
      <c r="J183" s="180">
        <f>ROUND(I183*H183,2)</f>
        <v>0</v>
      </c>
      <c r="K183" s="176" t="s">
        <v>173</v>
      </c>
      <c r="L183" s="35"/>
      <c r="M183" s="181" t="s">
        <v>3</v>
      </c>
      <c r="N183" s="182" t="s">
        <v>45</v>
      </c>
      <c r="O183" s="65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AR183" s="17" t="s">
        <v>174</v>
      </c>
      <c r="AT183" s="17" t="s">
        <v>169</v>
      </c>
      <c r="AU183" s="17" t="s">
        <v>84</v>
      </c>
      <c r="AY183" s="17" t="s">
        <v>166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84</v>
      </c>
      <c r="BK183" s="185">
        <f>ROUND(I183*H183,2)</f>
        <v>0</v>
      </c>
      <c r="BL183" s="17" t="s">
        <v>174</v>
      </c>
      <c r="BM183" s="17" t="s">
        <v>989</v>
      </c>
    </row>
    <row r="184" s="11" customFormat="1" ht="25.92" customHeight="1">
      <c r="B184" s="160"/>
      <c r="D184" s="161" t="s">
        <v>72</v>
      </c>
      <c r="E184" s="162" t="s">
        <v>322</v>
      </c>
      <c r="F184" s="162" t="s">
        <v>323</v>
      </c>
      <c r="I184" s="163"/>
      <c r="J184" s="164">
        <f>BK184</f>
        <v>0</v>
      </c>
      <c r="L184" s="160"/>
      <c r="M184" s="165"/>
      <c r="N184" s="166"/>
      <c r="O184" s="166"/>
      <c r="P184" s="167">
        <f>P185+P199+P205+P214+P226+P233</f>
        <v>0</v>
      </c>
      <c r="Q184" s="166"/>
      <c r="R184" s="167">
        <f>R185+R199+R205+R214+R226+R233</f>
        <v>0.35976079999999999</v>
      </c>
      <c r="S184" s="166"/>
      <c r="T184" s="168">
        <f>T185+T199+T205+T214+T226+T233</f>
        <v>0.010236</v>
      </c>
      <c r="AR184" s="161" t="s">
        <v>84</v>
      </c>
      <c r="AT184" s="169" t="s">
        <v>72</v>
      </c>
      <c r="AU184" s="169" t="s">
        <v>73</v>
      </c>
      <c r="AY184" s="161" t="s">
        <v>166</v>
      </c>
      <c r="BK184" s="170">
        <f>BK185+BK199+BK205+BK214+BK226+BK233</f>
        <v>0</v>
      </c>
    </row>
    <row r="185" s="11" customFormat="1" ht="22.8" customHeight="1">
      <c r="B185" s="160"/>
      <c r="D185" s="161" t="s">
        <v>72</v>
      </c>
      <c r="E185" s="171" t="s">
        <v>324</v>
      </c>
      <c r="F185" s="171" t="s">
        <v>325</v>
      </c>
      <c r="I185" s="163"/>
      <c r="J185" s="172">
        <f>BK185</f>
        <v>0</v>
      </c>
      <c r="L185" s="160"/>
      <c r="M185" s="165"/>
      <c r="N185" s="166"/>
      <c r="O185" s="166"/>
      <c r="P185" s="167">
        <f>SUM(P186:P198)</f>
        <v>0</v>
      </c>
      <c r="Q185" s="166"/>
      <c r="R185" s="167">
        <f>SUM(R186:R198)</f>
        <v>0.059155399999999997</v>
      </c>
      <c r="S185" s="166"/>
      <c r="T185" s="168">
        <f>SUM(T186:T198)</f>
        <v>0</v>
      </c>
      <c r="AR185" s="161" t="s">
        <v>84</v>
      </c>
      <c r="AT185" s="169" t="s">
        <v>72</v>
      </c>
      <c r="AU185" s="169" t="s">
        <v>80</v>
      </c>
      <c r="AY185" s="161" t="s">
        <v>166</v>
      </c>
      <c r="BK185" s="170">
        <f>SUM(BK186:BK198)</f>
        <v>0</v>
      </c>
    </row>
    <row r="186" s="1" customFormat="1" ht="16.5" customHeight="1">
      <c r="B186" s="173"/>
      <c r="C186" s="174" t="s">
        <v>364</v>
      </c>
      <c r="D186" s="174" t="s">
        <v>169</v>
      </c>
      <c r="E186" s="175" t="s">
        <v>327</v>
      </c>
      <c r="F186" s="176" t="s">
        <v>328</v>
      </c>
      <c r="G186" s="177" t="s">
        <v>172</v>
      </c>
      <c r="H186" s="178">
        <v>9.75</v>
      </c>
      <c r="I186" s="179"/>
      <c r="J186" s="180">
        <f>ROUND(I186*H186,2)</f>
        <v>0</v>
      </c>
      <c r="K186" s="176" t="s">
        <v>173</v>
      </c>
      <c r="L186" s="35"/>
      <c r="M186" s="181" t="s">
        <v>3</v>
      </c>
      <c r="N186" s="182" t="s">
        <v>45</v>
      </c>
      <c r="O186" s="65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AR186" s="17" t="s">
        <v>184</v>
      </c>
      <c r="AT186" s="17" t="s">
        <v>169</v>
      </c>
      <c r="AU186" s="17" t="s">
        <v>84</v>
      </c>
      <c r="AY186" s="17" t="s">
        <v>166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7" t="s">
        <v>84</v>
      </c>
      <c r="BK186" s="185">
        <f>ROUND(I186*H186,2)</f>
        <v>0</v>
      </c>
      <c r="BL186" s="17" t="s">
        <v>184</v>
      </c>
      <c r="BM186" s="17" t="s">
        <v>990</v>
      </c>
    </row>
    <row r="187" s="12" customFormat="1">
      <c r="B187" s="186"/>
      <c r="D187" s="187" t="s">
        <v>176</v>
      </c>
      <c r="E187" s="188" t="s">
        <v>3</v>
      </c>
      <c r="F187" s="189" t="s">
        <v>991</v>
      </c>
      <c r="H187" s="190">
        <v>9.75</v>
      </c>
      <c r="I187" s="191"/>
      <c r="L187" s="186"/>
      <c r="M187" s="192"/>
      <c r="N187" s="193"/>
      <c r="O187" s="193"/>
      <c r="P187" s="193"/>
      <c r="Q187" s="193"/>
      <c r="R187" s="193"/>
      <c r="S187" s="193"/>
      <c r="T187" s="194"/>
      <c r="AT187" s="188" t="s">
        <v>176</v>
      </c>
      <c r="AU187" s="188" t="s">
        <v>84</v>
      </c>
      <c r="AV187" s="12" t="s">
        <v>84</v>
      </c>
      <c r="AW187" s="12" t="s">
        <v>35</v>
      </c>
      <c r="AX187" s="12" t="s">
        <v>80</v>
      </c>
      <c r="AY187" s="188" t="s">
        <v>166</v>
      </c>
    </row>
    <row r="188" s="1" customFormat="1" ht="16.5" customHeight="1">
      <c r="B188" s="173"/>
      <c r="C188" s="203" t="s">
        <v>368</v>
      </c>
      <c r="D188" s="203" t="s">
        <v>202</v>
      </c>
      <c r="E188" s="204" t="s">
        <v>342</v>
      </c>
      <c r="F188" s="205" t="s">
        <v>992</v>
      </c>
      <c r="G188" s="206" t="s">
        <v>333</v>
      </c>
      <c r="H188" s="207">
        <v>14.625</v>
      </c>
      <c r="I188" s="208"/>
      <c r="J188" s="209">
        <f>ROUND(I188*H188,2)</f>
        <v>0</v>
      </c>
      <c r="K188" s="205" t="s">
        <v>205</v>
      </c>
      <c r="L188" s="210"/>
      <c r="M188" s="211" t="s">
        <v>3</v>
      </c>
      <c r="N188" s="212" t="s">
        <v>45</v>
      </c>
      <c r="O188" s="65"/>
      <c r="P188" s="183">
        <f>O188*H188</f>
        <v>0</v>
      </c>
      <c r="Q188" s="183">
        <v>0.001</v>
      </c>
      <c r="R188" s="183">
        <f>Q188*H188</f>
        <v>0.014625000000000001</v>
      </c>
      <c r="S188" s="183">
        <v>0</v>
      </c>
      <c r="T188" s="184">
        <f>S188*H188</f>
        <v>0</v>
      </c>
      <c r="AR188" s="17" t="s">
        <v>334</v>
      </c>
      <c r="AT188" s="17" t="s">
        <v>202</v>
      </c>
      <c r="AU188" s="17" t="s">
        <v>84</v>
      </c>
      <c r="AY188" s="17" t="s">
        <v>166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7" t="s">
        <v>84</v>
      </c>
      <c r="BK188" s="185">
        <f>ROUND(I188*H188,2)</f>
        <v>0</v>
      </c>
      <c r="BL188" s="17" t="s">
        <v>184</v>
      </c>
      <c r="BM188" s="17" t="s">
        <v>993</v>
      </c>
    </row>
    <row r="189" s="12" customFormat="1">
      <c r="B189" s="186"/>
      <c r="D189" s="187" t="s">
        <v>176</v>
      </c>
      <c r="F189" s="189" t="s">
        <v>994</v>
      </c>
      <c r="H189" s="190">
        <v>14.625</v>
      </c>
      <c r="I189" s="191"/>
      <c r="L189" s="186"/>
      <c r="M189" s="192"/>
      <c r="N189" s="193"/>
      <c r="O189" s="193"/>
      <c r="P189" s="193"/>
      <c r="Q189" s="193"/>
      <c r="R189" s="193"/>
      <c r="S189" s="193"/>
      <c r="T189" s="194"/>
      <c r="AT189" s="188" t="s">
        <v>176</v>
      </c>
      <c r="AU189" s="188" t="s">
        <v>84</v>
      </c>
      <c r="AV189" s="12" t="s">
        <v>84</v>
      </c>
      <c r="AW189" s="12" t="s">
        <v>4</v>
      </c>
      <c r="AX189" s="12" t="s">
        <v>80</v>
      </c>
      <c r="AY189" s="188" t="s">
        <v>166</v>
      </c>
    </row>
    <row r="190" s="1" customFormat="1" ht="16.5" customHeight="1">
      <c r="B190" s="173"/>
      <c r="C190" s="174" t="s">
        <v>372</v>
      </c>
      <c r="D190" s="174" t="s">
        <v>169</v>
      </c>
      <c r="E190" s="175" t="s">
        <v>874</v>
      </c>
      <c r="F190" s="176" t="s">
        <v>875</v>
      </c>
      <c r="G190" s="177" t="s">
        <v>172</v>
      </c>
      <c r="H190" s="178">
        <v>14.625</v>
      </c>
      <c r="I190" s="179"/>
      <c r="J190" s="180">
        <f>ROUND(I190*H190,2)</f>
        <v>0</v>
      </c>
      <c r="K190" s="176" t="s">
        <v>173</v>
      </c>
      <c r="L190" s="35"/>
      <c r="M190" s="181" t="s">
        <v>3</v>
      </c>
      <c r="N190" s="182" t="s">
        <v>45</v>
      </c>
      <c r="O190" s="65"/>
      <c r="P190" s="183">
        <f>O190*H190</f>
        <v>0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AR190" s="17" t="s">
        <v>184</v>
      </c>
      <c r="AT190" s="17" t="s">
        <v>169</v>
      </c>
      <c r="AU190" s="17" t="s">
        <v>84</v>
      </c>
      <c r="AY190" s="17" t="s">
        <v>166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84</v>
      </c>
      <c r="BK190" s="185">
        <f>ROUND(I190*H190,2)</f>
        <v>0</v>
      </c>
      <c r="BL190" s="17" t="s">
        <v>184</v>
      </c>
      <c r="BM190" s="17" t="s">
        <v>995</v>
      </c>
    </row>
    <row r="191" s="12" customFormat="1">
      <c r="B191" s="186"/>
      <c r="D191" s="187" t="s">
        <v>176</v>
      </c>
      <c r="E191" s="188" t="s">
        <v>3</v>
      </c>
      <c r="F191" s="189" t="s">
        <v>996</v>
      </c>
      <c r="H191" s="190">
        <v>14.625</v>
      </c>
      <c r="I191" s="191"/>
      <c r="L191" s="186"/>
      <c r="M191" s="192"/>
      <c r="N191" s="193"/>
      <c r="O191" s="193"/>
      <c r="P191" s="193"/>
      <c r="Q191" s="193"/>
      <c r="R191" s="193"/>
      <c r="S191" s="193"/>
      <c r="T191" s="194"/>
      <c r="AT191" s="188" t="s">
        <v>176</v>
      </c>
      <c r="AU191" s="188" t="s">
        <v>84</v>
      </c>
      <c r="AV191" s="12" t="s">
        <v>84</v>
      </c>
      <c r="AW191" s="12" t="s">
        <v>35</v>
      </c>
      <c r="AX191" s="12" t="s">
        <v>80</v>
      </c>
      <c r="AY191" s="188" t="s">
        <v>166</v>
      </c>
    </row>
    <row r="192" s="1" customFormat="1" ht="16.5" customHeight="1">
      <c r="B192" s="173"/>
      <c r="C192" s="203" t="s">
        <v>376</v>
      </c>
      <c r="D192" s="203" t="s">
        <v>202</v>
      </c>
      <c r="E192" s="204" t="s">
        <v>878</v>
      </c>
      <c r="F192" s="205" t="s">
        <v>879</v>
      </c>
      <c r="G192" s="206" t="s">
        <v>333</v>
      </c>
      <c r="H192" s="207">
        <v>1.726</v>
      </c>
      <c r="I192" s="208"/>
      <c r="J192" s="209">
        <f>ROUND(I192*H192,2)</f>
        <v>0</v>
      </c>
      <c r="K192" s="205" t="s">
        <v>205</v>
      </c>
      <c r="L192" s="210"/>
      <c r="M192" s="211" t="s">
        <v>3</v>
      </c>
      <c r="N192" s="212" t="s">
        <v>45</v>
      </c>
      <c r="O192" s="65"/>
      <c r="P192" s="183">
        <f>O192*H192</f>
        <v>0</v>
      </c>
      <c r="Q192" s="183">
        <v>0.001</v>
      </c>
      <c r="R192" s="183">
        <f>Q192*H192</f>
        <v>0.0017260000000000001</v>
      </c>
      <c r="S192" s="183">
        <v>0</v>
      </c>
      <c r="T192" s="184">
        <f>S192*H192</f>
        <v>0</v>
      </c>
      <c r="AR192" s="17" t="s">
        <v>334</v>
      </c>
      <c r="AT192" s="17" t="s">
        <v>202</v>
      </c>
      <c r="AU192" s="17" t="s">
        <v>84</v>
      </c>
      <c r="AY192" s="17" t="s">
        <v>166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7" t="s">
        <v>84</v>
      </c>
      <c r="BK192" s="185">
        <f>ROUND(I192*H192,2)</f>
        <v>0</v>
      </c>
      <c r="BL192" s="17" t="s">
        <v>184</v>
      </c>
      <c r="BM192" s="17" t="s">
        <v>997</v>
      </c>
    </row>
    <row r="193" s="12" customFormat="1">
      <c r="B193" s="186"/>
      <c r="D193" s="187" t="s">
        <v>176</v>
      </c>
      <c r="F193" s="189" t="s">
        <v>998</v>
      </c>
      <c r="H193" s="190">
        <v>1.726</v>
      </c>
      <c r="I193" s="191"/>
      <c r="L193" s="186"/>
      <c r="M193" s="192"/>
      <c r="N193" s="193"/>
      <c r="O193" s="193"/>
      <c r="P193" s="193"/>
      <c r="Q193" s="193"/>
      <c r="R193" s="193"/>
      <c r="S193" s="193"/>
      <c r="T193" s="194"/>
      <c r="AT193" s="188" t="s">
        <v>176</v>
      </c>
      <c r="AU193" s="188" t="s">
        <v>84</v>
      </c>
      <c r="AV193" s="12" t="s">
        <v>84</v>
      </c>
      <c r="AW193" s="12" t="s">
        <v>4</v>
      </c>
      <c r="AX193" s="12" t="s">
        <v>80</v>
      </c>
      <c r="AY193" s="188" t="s">
        <v>166</v>
      </c>
    </row>
    <row r="194" s="1" customFormat="1" ht="16.5" customHeight="1">
      <c r="B194" s="173"/>
      <c r="C194" s="174" t="s">
        <v>381</v>
      </c>
      <c r="D194" s="174" t="s">
        <v>169</v>
      </c>
      <c r="E194" s="175" t="s">
        <v>346</v>
      </c>
      <c r="F194" s="176" t="s">
        <v>347</v>
      </c>
      <c r="G194" s="177" t="s">
        <v>172</v>
      </c>
      <c r="H194" s="178">
        <v>8.5099999999999998</v>
      </c>
      <c r="I194" s="179"/>
      <c r="J194" s="180">
        <f>ROUND(I194*H194,2)</f>
        <v>0</v>
      </c>
      <c r="K194" s="176" t="s">
        <v>173</v>
      </c>
      <c r="L194" s="35"/>
      <c r="M194" s="181" t="s">
        <v>3</v>
      </c>
      <c r="N194" s="182" t="s">
        <v>45</v>
      </c>
      <c r="O194" s="65"/>
      <c r="P194" s="183">
        <f>O194*H194</f>
        <v>0</v>
      </c>
      <c r="Q194" s="183">
        <v>0.0045199999999999997</v>
      </c>
      <c r="R194" s="183">
        <f>Q194*H194</f>
        <v>0.038465199999999998</v>
      </c>
      <c r="S194" s="183">
        <v>0</v>
      </c>
      <c r="T194" s="184">
        <f>S194*H194</f>
        <v>0</v>
      </c>
      <c r="AR194" s="17" t="s">
        <v>184</v>
      </c>
      <c r="AT194" s="17" t="s">
        <v>169</v>
      </c>
      <c r="AU194" s="17" t="s">
        <v>84</v>
      </c>
      <c r="AY194" s="17" t="s">
        <v>166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7" t="s">
        <v>84</v>
      </c>
      <c r="BK194" s="185">
        <f>ROUND(I194*H194,2)</f>
        <v>0</v>
      </c>
      <c r="BL194" s="17" t="s">
        <v>184</v>
      </c>
      <c r="BM194" s="17" t="s">
        <v>999</v>
      </c>
    </row>
    <row r="195" s="12" customFormat="1">
      <c r="B195" s="186"/>
      <c r="D195" s="187" t="s">
        <v>176</v>
      </c>
      <c r="E195" s="188" t="s">
        <v>3</v>
      </c>
      <c r="F195" s="189" t="s">
        <v>1000</v>
      </c>
      <c r="H195" s="190">
        <v>8.5099999999999998</v>
      </c>
      <c r="I195" s="191"/>
      <c r="L195" s="186"/>
      <c r="M195" s="192"/>
      <c r="N195" s="193"/>
      <c r="O195" s="193"/>
      <c r="P195" s="193"/>
      <c r="Q195" s="193"/>
      <c r="R195" s="193"/>
      <c r="S195" s="193"/>
      <c r="T195" s="194"/>
      <c r="AT195" s="188" t="s">
        <v>176</v>
      </c>
      <c r="AU195" s="188" t="s">
        <v>84</v>
      </c>
      <c r="AV195" s="12" t="s">
        <v>84</v>
      </c>
      <c r="AW195" s="12" t="s">
        <v>35</v>
      </c>
      <c r="AX195" s="12" t="s">
        <v>80</v>
      </c>
      <c r="AY195" s="188" t="s">
        <v>166</v>
      </c>
    </row>
    <row r="196" s="1" customFormat="1" ht="16.5" customHeight="1">
      <c r="B196" s="173"/>
      <c r="C196" s="174" t="s">
        <v>387</v>
      </c>
      <c r="D196" s="174" t="s">
        <v>169</v>
      </c>
      <c r="E196" s="175" t="s">
        <v>350</v>
      </c>
      <c r="F196" s="176" t="s">
        <v>351</v>
      </c>
      <c r="G196" s="177" t="s">
        <v>172</v>
      </c>
      <c r="H196" s="178">
        <v>0.95999999999999996</v>
      </c>
      <c r="I196" s="179"/>
      <c r="J196" s="180">
        <f>ROUND(I196*H196,2)</f>
        <v>0</v>
      </c>
      <c r="K196" s="176" t="s">
        <v>173</v>
      </c>
      <c r="L196" s="35"/>
      <c r="M196" s="181" t="s">
        <v>3</v>
      </c>
      <c r="N196" s="182" t="s">
        <v>45</v>
      </c>
      <c r="O196" s="65"/>
      <c r="P196" s="183">
        <f>O196*H196</f>
        <v>0</v>
      </c>
      <c r="Q196" s="183">
        <v>0.0045199999999999997</v>
      </c>
      <c r="R196" s="183">
        <f>Q196*H196</f>
        <v>0.0043391999999999997</v>
      </c>
      <c r="S196" s="183">
        <v>0</v>
      </c>
      <c r="T196" s="184">
        <f>S196*H196</f>
        <v>0</v>
      </c>
      <c r="AR196" s="17" t="s">
        <v>184</v>
      </c>
      <c r="AT196" s="17" t="s">
        <v>169</v>
      </c>
      <c r="AU196" s="17" t="s">
        <v>84</v>
      </c>
      <c r="AY196" s="17" t="s">
        <v>166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7" t="s">
        <v>84</v>
      </c>
      <c r="BK196" s="185">
        <f>ROUND(I196*H196,2)</f>
        <v>0</v>
      </c>
      <c r="BL196" s="17" t="s">
        <v>184</v>
      </c>
      <c r="BM196" s="17" t="s">
        <v>1001</v>
      </c>
    </row>
    <row r="197" s="12" customFormat="1">
      <c r="B197" s="186"/>
      <c r="D197" s="187" t="s">
        <v>176</v>
      </c>
      <c r="E197" s="188" t="s">
        <v>3</v>
      </c>
      <c r="F197" s="189" t="s">
        <v>1002</v>
      </c>
      <c r="H197" s="190">
        <v>0.95999999999999996</v>
      </c>
      <c r="I197" s="191"/>
      <c r="L197" s="186"/>
      <c r="M197" s="192"/>
      <c r="N197" s="193"/>
      <c r="O197" s="193"/>
      <c r="P197" s="193"/>
      <c r="Q197" s="193"/>
      <c r="R197" s="193"/>
      <c r="S197" s="193"/>
      <c r="T197" s="194"/>
      <c r="AT197" s="188" t="s">
        <v>176</v>
      </c>
      <c r="AU197" s="188" t="s">
        <v>84</v>
      </c>
      <c r="AV197" s="12" t="s">
        <v>84</v>
      </c>
      <c r="AW197" s="12" t="s">
        <v>35</v>
      </c>
      <c r="AX197" s="12" t="s">
        <v>80</v>
      </c>
      <c r="AY197" s="188" t="s">
        <v>166</v>
      </c>
    </row>
    <row r="198" s="1" customFormat="1" ht="22.5" customHeight="1">
      <c r="B198" s="173"/>
      <c r="C198" s="174" t="s">
        <v>391</v>
      </c>
      <c r="D198" s="174" t="s">
        <v>169</v>
      </c>
      <c r="E198" s="175" t="s">
        <v>354</v>
      </c>
      <c r="F198" s="176" t="s">
        <v>355</v>
      </c>
      <c r="G198" s="177" t="s">
        <v>356</v>
      </c>
      <c r="H198" s="213"/>
      <c r="I198" s="179"/>
      <c r="J198" s="180">
        <f>ROUND(I198*H198,2)</f>
        <v>0</v>
      </c>
      <c r="K198" s="176" t="s">
        <v>173</v>
      </c>
      <c r="L198" s="35"/>
      <c r="M198" s="181" t="s">
        <v>3</v>
      </c>
      <c r="N198" s="182" t="s">
        <v>45</v>
      </c>
      <c r="O198" s="65"/>
      <c r="P198" s="183">
        <f>O198*H198</f>
        <v>0</v>
      </c>
      <c r="Q198" s="183">
        <v>0</v>
      </c>
      <c r="R198" s="183">
        <f>Q198*H198</f>
        <v>0</v>
      </c>
      <c r="S198" s="183">
        <v>0</v>
      </c>
      <c r="T198" s="184">
        <f>S198*H198</f>
        <v>0</v>
      </c>
      <c r="AR198" s="17" t="s">
        <v>184</v>
      </c>
      <c r="AT198" s="17" t="s">
        <v>169</v>
      </c>
      <c r="AU198" s="17" t="s">
        <v>84</v>
      </c>
      <c r="AY198" s="17" t="s">
        <v>166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7" t="s">
        <v>84</v>
      </c>
      <c r="BK198" s="185">
        <f>ROUND(I198*H198,2)</f>
        <v>0</v>
      </c>
      <c r="BL198" s="17" t="s">
        <v>184</v>
      </c>
      <c r="BM198" s="17" t="s">
        <v>1003</v>
      </c>
    </row>
    <row r="199" s="11" customFormat="1" ht="22.8" customHeight="1">
      <c r="B199" s="160"/>
      <c r="D199" s="161" t="s">
        <v>72</v>
      </c>
      <c r="E199" s="171" t="s">
        <v>358</v>
      </c>
      <c r="F199" s="171" t="s">
        <v>359</v>
      </c>
      <c r="I199" s="163"/>
      <c r="J199" s="172">
        <f>BK199</f>
        <v>0</v>
      </c>
      <c r="L199" s="160"/>
      <c r="M199" s="165"/>
      <c r="N199" s="166"/>
      <c r="O199" s="166"/>
      <c r="P199" s="167">
        <f>SUM(P200:P204)</f>
        <v>0</v>
      </c>
      <c r="Q199" s="166"/>
      <c r="R199" s="167">
        <f>SUM(R200:R204)</f>
        <v>0.0014352000000000002</v>
      </c>
      <c r="S199" s="166"/>
      <c r="T199" s="168">
        <f>SUM(T200:T204)</f>
        <v>0</v>
      </c>
      <c r="AR199" s="161" t="s">
        <v>84</v>
      </c>
      <c r="AT199" s="169" t="s">
        <v>72</v>
      </c>
      <c r="AU199" s="169" t="s">
        <v>80</v>
      </c>
      <c r="AY199" s="161" t="s">
        <v>166</v>
      </c>
      <c r="BK199" s="170">
        <f>SUM(BK200:BK204)</f>
        <v>0</v>
      </c>
    </row>
    <row r="200" s="1" customFormat="1" ht="16.5" customHeight="1">
      <c r="B200" s="173"/>
      <c r="C200" s="174" t="s">
        <v>395</v>
      </c>
      <c r="D200" s="174" t="s">
        <v>169</v>
      </c>
      <c r="E200" s="175" t="s">
        <v>361</v>
      </c>
      <c r="F200" s="176" t="s">
        <v>362</v>
      </c>
      <c r="G200" s="177" t="s">
        <v>172</v>
      </c>
      <c r="H200" s="178">
        <v>10.374000000000001</v>
      </c>
      <c r="I200" s="179"/>
      <c r="J200" s="180">
        <f>ROUND(I200*H200,2)</f>
        <v>0</v>
      </c>
      <c r="K200" s="176" t="s">
        <v>3</v>
      </c>
      <c r="L200" s="35"/>
      <c r="M200" s="181" t="s">
        <v>3</v>
      </c>
      <c r="N200" s="182" t="s">
        <v>45</v>
      </c>
      <c r="O200" s="65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AR200" s="17" t="s">
        <v>184</v>
      </c>
      <c r="AT200" s="17" t="s">
        <v>169</v>
      </c>
      <c r="AU200" s="17" t="s">
        <v>84</v>
      </c>
      <c r="AY200" s="17" t="s">
        <v>166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7" t="s">
        <v>84</v>
      </c>
      <c r="BK200" s="185">
        <f>ROUND(I200*H200,2)</f>
        <v>0</v>
      </c>
      <c r="BL200" s="17" t="s">
        <v>184</v>
      </c>
      <c r="BM200" s="17" t="s">
        <v>1004</v>
      </c>
    </row>
    <row r="201" s="12" customFormat="1">
      <c r="B201" s="186"/>
      <c r="D201" s="187" t="s">
        <v>176</v>
      </c>
      <c r="E201" s="188" t="s">
        <v>3</v>
      </c>
      <c r="F201" s="189" t="s">
        <v>1005</v>
      </c>
      <c r="H201" s="190">
        <v>10.374000000000001</v>
      </c>
      <c r="I201" s="191"/>
      <c r="L201" s="186"/>
      <c r="M201" s="192"/>
      <c r="N201" s="193"/>
      <c r="O201" s="193"/>
      <c r="P201" s="193"/>
      <c r="Q201" s="193"/>
      <c r="R201" s="193"/>
      <c r="S201" s="193"/>
      <c r="T201" s="194"/>
      <c r="AT201" s="188" t="s">
        <v>176</v>
      </c>
      <c r="AU201" s="188" t="s">
        <v>84</v>
      </c>
      <c r="AV201" s="12" t="s">
        <v>84</v>
      </c>
      <c r="AW201" s="12" t="s">
        <v>35</v>
      </c>
      <c r="AX201" s="12" t="s">
        <v>80</v>
      </c>
      <c r="AY201" s="188" t="s">
        <v>166</v>
      </c>
    </row>
    <row r="202" s="1" customFormat="1" ht="16.5" customHeight="1">
      <c r="B202" s="173"/>
      <c r="C202" s="174" t="s">
        <v>400</v>
      </c>
      <c r="D202" s="174" t="s">
        <v>169</v>
      </c>
      <c r="E202" s="175" t="s">
        <v>365</v>
      </c>
      <c r="F202" s="176" t="s">
        <v>366</v>
      </c>
      <c r="G202" s="177" t="s">
        <v>172</v>
      </c>
      <c r="H202" s="178">
        <v>8.9700000000000006</v>
      </c>
      <c r="I202" s="179"/>
      <c r="J202" s="180">
        <f>ROUND(I202*H202,2)</f>
        <v>0</v>
      </c>
      <c r="K202" s="176" t="s">
        <v>3</v>
      </c>
      <c r="L202" s="35"/>
      <c r="M202" s="181" t="s">
        <v>3</v>
      </c>
      <c r="N202" s="182" t="s">
        <v>45</v>
      </c>
      <c r="O202" s="65"/>
      <c r="P202" s="183">
        <f>O202*H202</f>
        <v>0</v>
      </c>
      <c r="Q202" s="183">
        <v>0.00016000000000000001</v>
      </c>
      <c r="R202" s="183">
        <f>Q202*H202</f>
        <v>0.0014352000000000002</v>
      </c>
      <c r="S202" s="183">
        <v>0</v>
      </c>
      <c r="T202" s="184">
        <f>S202*H202</f>
        <v>0</v>
      </c>
      <c r="AR202" s="17" t="s">
        <v>184</v>
      </c>
      <c r="AT202" s="17" t="s">
        <v>169</v>
      </c>
      <c r="AU202" s="17" t="s">
        <v>84</v>
      </c>
      <c r="AY202" s="17" t="s">
        <v>166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7" t="s">
        <v>84</v>
      </c>
      <c r="BK202" s="185">
        <f>ROUND(I202*H202,2)</f>
        <v>0</v>
      </c>
      <c r="BL202" s="17" t="s">
        <v>184</v>
      </c>
      <c r="BM202" s="17" t="s">
        <v>1006</v>
      </c>
    </row>
    <row r="203" s="12" customFormat="1">
      <c r="B203" s="186"/>
      <c r="D203" s="187" t="s">
        <v>176</v>
      </c>
      <c r="E203" s="188" t="s">
        <v>3</v>
      </c>
      <c r="F203" s="189" t="s">
        <v>1007</v>
      </c>
      <c r="H203" s="190">
        <v>8.9700000000000006</v>
      </c>
      <c r="I203" s="191"/>
      <c r="L203" s="186"/>
      <c r="M203" s="192"/>
      <c r="N203" s="193"/>
      <c r="O203" s="193"/>
      <c r="P203" s="193"/>
      <c r="Q203" s="193"/>
      <c r="R203" s="193"/>
      <c r="S203" s="193"/>
      <c r="T203" s="194"/>
      <c r="AT203" s="188" t="s">
        <v>176</v>
      </c>
      <c r="AU203" s="188" t="s">
        <v>84</v>
      </c>
      <c r="AV203" s="12" t="s">
        <v>84</v>
      </c>
      <c r="AW203" s="12" t="s">
        <v>35</v>
      </c>
      <c r="AX203" s="12" t="s">
        <v>80</v>
      </c>
      <c r="AY203" s="188" t="s">
        <v>166</v>
      </c>
    </row>
    <row r="204" s="1" customFormat="1" ht="22.5" customHeight="1">
      <c r="B204" s="173"/>
      <c r="C204" s="174" t="s">
        <v>406</v>
      </c>
      <c r="D204" s="174" t="s">
        <v>169</v>
      </c>
      <c r="E204" s="175" t="s">
        <v>382</v>
      </c>
      <c r="F204" s="176" t="s">
        <v>383</v>
      </c>
      <c r="G204" s="177" t="s">
        <v>356</v>
      </c>
      <c r="H204" s="213"/>
      <c r="I204" s="179"/>
      <c r="J204" s="180">
        <f>ROUND(I204*H204,2)</f>
        <v>0</v>
      </c>
      <c r="K204" s="176" t="s">
        <v>173</v>
      </c>
      <c r="L204" s="35"/>
      <c r="M204" s="181" t="s">
        <v>3</v>
      </c>
      <c r="N204" s="182" t="s">
        <v>45</v>
      </c>
      <c r="O204" s="65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AR204" s="17" t="s">
        <v>184</v>
      </c>
      <c r="AT204" s="17" t="s">
        <v>169</v>
      </c>
      <c r="AU204" s="17" t="s">
        <v>84</v>
      </c>
      <c r="AY204" s="17" t="s">
        <v>166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84</v>
      </c>
      <c r="BK204" s="185">
        <f>ROUND(I204*H204,2)</f>
        <v>0</v>
      </c>
      <c r="BL204" s="17" t="s">
        <v>184</v>
      </c>
      <c r="BM204" s="17" t="s">
        <v>1008</v>
      </c>
    </row>
    <row r="205" s="11" customFormat="1" ht="22.8" customHeight="1">
      <c r="B205" s="160"/>
      <c r="D205" s="161" t="s">
        <v>72</v>
      </c>
      <c r="E205" s="171" t="s">
        <v>404</v>
      </c>
      <c r="F205" s="171" t="s">
        <v>405</v>
      </c>
      <c r="I205" s="163"/>
      <c r="J205" s="172">
        <f>BK205</f>
        <v>0</v>
      </c>
      <c r="L205" s="160"/>
      <c r="M205" s="165"/>
      <c r="N205" s="166"/>
      <c r="O205" s="166"/>
      <c r="P205" s="167">
        <f>SUM(P206:P213)</f>
        <v>0</v>
      </c>
      <c r="Q205" s="166"/>
      <c r="R205" s="167">
        <f>SUM(R206:R213)</f>
        <v>0.030459000000000003</v>
      </c>
      <c r="S205" s="166"/>
      <c r="T205" s="168">
        <f>SUM(T206:T213)</f>
        <v>0.010236</v>
      </c>
      <c r="AR205" s="161" t="s">
        <v>84</v>
      </c>
      <c r="AT205" s="169" t="s">
        <v>72</v>
      </c>
      <c r="AU205" s="169" t="s">
        <v>80</v>
      </c>
      <c r="AY205" s="161" t="s">
        <v>166</v>
      </c>
      <c r="BK205" s="170">
        <f>SUM(BK206:BK213)</f>
        <v>0</v>
      </c>
    </row>
    <row r="206" s="1" customFormat="1" ht="16.5" customHeight="1">
      <c r="B206" s="173"/>
      <c r="C206" s="174" t="s">
        <v>410</v>
      </c>
      <c r="D206" s="174" t="s">
        <v>169</v>
      </c>
      <c r="E206" s="175" t="s">
        <v>407</v>
      </c>
      <c r="F206" s="176" t="s">
        <v>408</v>
      </c>
      <c r="G206" s="177" t="s">
        <v>200</v>
      </c>
      <c r="H206" s="178">
        <v>7.7999999999999998</v>
      </c>
      <c r="I206" s="179"/>
      <c r="J206" s="180">
        <f>ROUND(I206*H206,2)</f>
        <v>0</v>
      </c>
      <c r="K206" s="176" t="s">
        <v>3</v>
      </c>
      <c r="L206" s="35"/>
      <c r="M206" s="181" t="s">
        <v>3</v>
      </c>
      <c r="N206" s="182" t="s">
        <v>45</v>
      </c>
      <c r="O206" s="65"/>
      <c r="P206" s="183">
        <f>O206*H206</f>
        <v>0</v>
      </c>
      <c r="Q206" s="183">
        <v>0</v>
      </c>
      <c r="R206" s="183">
        <f>Q206*H206</f>
        <v>0</v>
      </c>
      <c r="S206" s="183">
        <v>0.00067000000000000002</v>
      </c>
      <c r="T206" s="184">
        <f>S206*H206</f>
        <v>0.0052259999999999997</v>
      </c>
      <c r="AR206" s="17" t="s">
        <v>184</v>
      </c>
      <c r="AT206" s="17" t="s">
        <v>169</v>
      </c>
      <c r="AU206" s="17" t="s">
        <v>84</v>
      </c>
      <c r="AY206" s="17" t="s">
        <v>166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7" t="s">
        <v>84</v>
      </c>
      <c r="BK206" s="185">
        <f>ROUND(I206*H206,2)</f>
        <v>0</v>
      </c>
      <c r="BL206" s="17" t="s">
        <v>184</v>
      </c>
      <c r="BM206" s="17" t="s">
        <v>1009</v>
      </c>
    </row>
    <row r="207" s="12" customFormat="1">
      <c r="B207" s="186"/>
      <c r="D207" s="187" t="s">
        <v>176</v>
      </c>
      <c r="E207" s="188" t="s">
        <v>3</v>
      </c>
      <c r="F207" s="189" t="s">
        <v>1010</v>
      </c>
      <c r="H207" s="190">
        <v>7.7999999999999998</v>
      </c>
      <c r="I207" s="191"/>
      <c r="L207" s="186"/>
      <c r="M207" s="192"/>
      <c r="N207" s="193"/>
      <c r="O207" s="193"/>
      <c r="P207" s="193"/>
      <c r="Q207" s="193"/>
      <c r="R207" s="193"/>
      <c r="S207" s="193"/>
      <c r="T207" s="194"/>
      <c r="AT207" s="188" t="s">
        <v>176</v>
      </c>
      <c r="AU207" s="188" t="s">
        <v>84</v>
      </c>
      <c r="AV207" s="12" t="s">
        <v>84</v>
      </c>
      <c r="AW207" s="12" t="s">
        <v>35</v>
      </c>
      <c r="AX207" s="12" t="s">
        <v>80</v>
      </c>
      <c r="AY207" s="188" t="s">
        <v>166</v>
      </c>
    </row>
    <row r="208" s="1" customFormat="1" ht="16.5" customHeight="1">
      <c r="B208" s="173"/>
      <c r="C208" s="174" t="s">
        <v>894</v>
      </c>
      <c r="D208" s="174" t="s">
        <v>169</v>
      </c>
      <c r="E208" s="175" t="s">
        <v>411</v>
      </c>
      <c r="F208" s="176" t="s">
        <v>412</v>
      </c>
      <c r="G208" s="177" t="s">
        <v>200</v>
      </c>
      <c r="H208" s="178">
        <v>3</v>
      </c>
      <c r="I208" s="179"/>
      <c r="J208" s="180">
        <f>ROUND(I208*H208,2)</f>
        <v>0</v>
      </c>
      <c r="K208" s="176" t="s">
        <v>173</v>
      </c>
      <c r="L208" s="35"/>
      <c r="M208" s="181" t="s">
        <v>3</v>
      </c>
      <c r="N208" s="182" t="s">
        <v>45</v>
      </c>
      <c r="O208" s="65"/>
      <c r="P208" s="183">
        <f>O208*H208</f>
        <v>0</v>
      </c>
      <c r="Q208" s="183">
        <v>0</v>
      </c>
      <c r="R208" s="183">
        <f>Q208*H208</f>
        <v>0</v>
      </c>
      <c r="S208" s="183">
        <v>0.00167</v>
      </c>
      <c r="T208" s="184">
        <f>S208*H208</f>
        <v>0.0050100000000000006</v>
      </c>
      <c r="AR208" s="17" t="s">
        <v>184</v>
      </c>
      <c r="AT208" s="17" t="s">
        <v>169</v>
      </c>
      <c r="AU208" s="17" t="s">
        <v>84</v>
      </c>
      <c r="AY208" s="17" t="s">
        <v>166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84</v>
      </c>
      <c r="BK208" s="185">
        <f>ROUND(I208*H208,2)</f>
        <v>0</v>
      </c>
      <c r="BL208" s="17" t="s">
        <v>184</v>
      </c>
      <c r="BM208" s="17" t="s">
        <v>1011</v>
      </c>
    </row>
    <row r="209" s="12" customFormat="1">
      <c r="B209" s="186"/>
      <c r="D209" s="187" t="s">
        <v>176</v>
      </c>
      <c r="E209" s="188" t="s">
        <v>3</v>
      </c>
      <c r="F209" s="189" t="s">
        <v>1012</v>
      </c>
      <c r="H209" s="190">
        <v>3</v>
      </c>
      <c r="I209" s="191"/>
      <c r="L209" s="186"/>
      <c r="M209" s="192"/>
      <c r="N209" s="193"/>
      <c r="O209" s="193"/>
      <c r="P209" s="193"/>
      <c r="Q209" s="193"/>
      <c r="R209" s="193"/>
      <c r="S209" s="193"/>
      <c r="T209" s="194"/>
      <c r="AT209" s="188" t="s">
        <v>176</v>
      </c>
      <c r="AU209" s="188" t="s">
        <v>84</v>
      </c>
      <c r="AV209" s="12" t="s">
        <v>84</v>
      </c>
      <c r="AW209" s="12" t="s">
        <v>35</v>
      </c>
      <c r="AX209" s="12" t="s">
        <v>80</v>
      </c>
      <c r="AY209" s="188" t="s">
        <v>166</v>
      </c>
    </row>
    <row r="210" s="1" customFormat="1" ht="16.5" customHeight="1">
      <c r="B210" s="173"/>
      <c r="C210" s="174" t="s">
        <v>424</v>
      </c>
      <c r="D210" s="174" t="s">
        <v>169</v>
      </c>
      <c r="E210" s="175" t="s">
        <v>416</v>
      </c>
      <c r="F210" s="176" t="s">
        <v>417</v>
      </c>
      <c r="G210" s="177" t="s">
        <v>200</v>
      </c>
      <c r="H210" s="178">
        <v>3.1000000000000001</v>
      </c>
      <c r="I210" s="179"/>
      <c r="J210" s="180">
        <f>ROUND(I210*H210,2)</f>
        <v>0</v>
      </c>
      <c r="K210" s="176" t="s">
        <v>3</v>
      </c>
      <c r="L210" s="35"/>
      <c r="M210" s="181" t="s">
        <v>3</v>
      </c>
      <c r="N210" s="182" t="s">
        <v>45</v>
      </c>
      <c r="O210" s="65"/>
      <c r="P210" s="183">
        <f>O210*H210</f>
        <v>0</v>
      </c>
      <c r="Q210" s="183">
        <v>0.0042900000000000004</v>
      </c>
      <c r="R210" s="183">
        <f>Q210*H210</f>
        <v>0.013299000000000002</v>
      </c>
      <c r="S210" s="183">
        <v>0</v>
      </c>
      <c r="T210" s="184">
        <f>S210*H210</f>
        <v>0</v>
      </c>
      <c r="AR210" s="17" t="s">
        <v>184</v>
      </c>
      <c r="AT210" s="17" t="s">
        <v>169</v>
      </c>
      <c r="AU210" s="17" t="s">
        <v>84</v>
      </c>
      <c r="AY210" s="17" t="s">
        <v>166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7" t="s">
        <v>84</v>
      </c>
      <c r="BK210" s="185">
        <f>ROUND(I210*H210,2)</f>
        <v>0</v>
      </c>
      <c r="BL210" s="17" t="s">
        <v>184</v>
      </c>
      <c r="BM210" s="17" t="s">
        <v>1013</v>
      </c>
    </row>
    <row r="211" s="1" customFormat="1" ht="16.5" customHeight="1">
      <c r="B211" s="173"/>
      <c r="C211" s="174" t="s">
        <v>429</v>
      </c>
      <c r="D211" s="174" t="s">
        <v>169</v>
      </c>
      <c r="E211" s="175" t="s">
        <v>425</v>
      </c>
      <c r="F211" s="176" t="s">
        <v>426</v>
      </c>
      <c r="G211" s="177" t="s">
        <v>200</v>
      </c>
      <c r="H211" s="178">
        <v>7.7999999999999998</v>
      </c>
      <c r="I211" s="179"/>
      <c r="J211" s="180">
        <f>ROUND(I211*H211,2)</f>
        <v>0</v>
      </c>
      <c r="K211" s="176" t="s">
        <v>3</v>
      </c>
      <c r="L211" s="35"/>
      <c r="M211" s="181" t="s">
        <v>3</v>
      </c>
      <c r="N211" s="182" t="s">
        <v>45</v>
      </c>
      <c r="O211" s="65"/>
      <c r="P211" s="183">
        <f>O211*H211</f>
        <v>0</v>
      </c>
      <c r="Q211" s="183">
        <v>0.0022000000000000001</v>
      </c>
      <c r="R211" s="183">
        <f>Q211*H211</f>
        <v>0.017160000000000002</v>
      </c>
      <c r="S211" s="183">
        <v>0</v>
      </c>
      <c r="T211" s="184">
        <f>S211*H211</f>
        <v>0</v>
      </c>
      <c r="AR211" s="17" t="s">
        <v>184</v>
      </c>
      <c r="AT211" s="17" t="s">
        <v>169</v>
      </c>
      <c r="AU211" s="17" t="s">
        <v>84</v>
      </c>
      <c r="AY211" s="17" t="s">
        <v>166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7" t="s">
        <v>84</v>
      </c>
      <c r="BK211" s="185">
        <f>ROUND(I211*H211,2)</f>
        <v>0</v>
      </c>
      <c r="BL211" s="17" t="s">
        <v>184</v>
      </c>
      <c r="BM211" s="17" t="s">
        <v>1014</v>
      </c>
    </row>
    <row r="212" s="12" customFormat="1">
      <c r="B212" s="186"/>
      <c r="D212" s="187" t="s">
        <v>176</v>
      </c>
      <c r="E212" s="188" t="s">
        <v>3</v>
      </c>
      <c r="F212" s="189" t="s">
        <v>1015</v>
      </c>
      <c r="H212" s="190">
        <v>7.7999999999999998</v>
      </c>
      <c r="I212" s="191"/>
      <c r="L212" s="186"/>
      <c r="M212" s="192"/>
      <c r="N212" s="193"/>
      <c r="O212" s="193"/>
      <c r="P212" s="193"/>
      <c r="Q212" s="193"/>
      <c r="R212" s="193"/>
      <c r="S212" s="193"/>
      <c r="T212" s="194"/>
      <c r="AT212" s="188" t="s">
        <v>176</v>
      </c>
      <c r="AU212" s="188" t="s">
        <v>84</v>
      </c>
      <c r="AV212" s="12" t="s">
        <v>84</v>
      </c>
      <c r="AW212" s="12" t="s">
        <v>35</v>
      </c>
      <c r="AX212" s="12" t="s">
        <v>80</v>
      </c>
      <c r="AY212" s="188" t="s">
        <v>166</v>
      </c>
    </row>
    <row r="213" s="1" customFormat="1" ht="22.5" customHeight="1">
      <c r="B213" s="173"/>
      <c r="C213" s="174" t="s">
        <v>435</v>
      </c>
      <c r="D213" s="174" t="s">
        <v>169</v>
      </c>
      <c r="E213" s="175" t="s">
        <v>430</v>
      </c>
      <c r="F213" s="176" t="s">
        <v>431</v>
      </c>
      <c r="G213" s="177" t="s">
        <v>356</v>
      </c>
      <c r="H213" s="213"/>
      <c r="I213" s="179"/>
      <c r="J213" s="180">
        <f>ROUND(I213*H213,2)</f>
        <v>0</v>
      </c>
      <c r="K213" s="176" t="s">
        <v>173</v>
      </c>
      <c r="L213" s="35"/>
      <c r="M213" s="181" t="s">
        <v>3</v>
      </c>
      <c r="N213" s="182" t="s">
        <v>45</v>
      </c>
      <c r="O213" s="65"/>
      <c r="P213" s="183">
        <f>O213*H213</f>
        <v>0</v>
      </c>
      <c r="Q213" s="183">
        <v>0</v>
      </c>
      <c r="R213" s="183">
        <f>Q213*H213</f>
        <v>0</v>
      </c>
      <c r="S213" s="183">
        <v>0</v>
      </c>
      <c r="T213" s="184">
        <f>S213*H213</f>
        <v>0</v>
      </c>
      <c r="AR213" s="17" t="s">
        <v>184</v>
      </c>
      <c r="AT213" s="17" t="s">
        <v>169</v>
      </c>
      <c r="AU213" s="17" t="s">
        <v>84</v>
      </c>
      <c r="AY213" s="17" t="s">
        <v>166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84</v>
      </c>
      <c r="BK213" s="185">
        <f>ROUND(I213*H213,2)</f>
        <v>0</v>
      </c>
      <c r="BL213" s="17" t="s">
        <v>184</v>
      </c>
      <c r="BM213" s="17" t="s">
        <v>1016</v>
      </c>
    </row>
    <row r="214" s="11" customFormat="1" ht="22.8" customHeight="1">
      <c r="B214" s="160"/>
      <c r="D214" s="161" t="s">
        <v>72</v>
      </c>
      <c r="E214" s="171" t="s">
        <v>571</v>
      </c>
      <c r="F214" s="171" t="s">
        <v>572</v>
      </c>
      <c r="I214" s="163"/>
      <c r="J214" s="172">
        <f>BK214</f>
        <v>0</v>
      </c>
      <c r="L214" s="160"/>
      <c r="M214" s="165"/>
      <c r="N214" s="166"/>
      <c r="O214" s="166"/>
      <c r="P214" s="167">
        <f>SUM(P215:P225)</f>
        <v>0</v>
      </c>
      <c r="Q214" s="166"/>
      <c r="R214" s="167">
        <f>SUM(R215:R225)</f>
        <v>0.22193079999999998</v>
      </c>
      <c r="S214" s="166"/>
      <c r="T214" s="168">
        <f>SUM(T215:T225)</f>
        <v>0</v>
      </c>
      <c r="AR214" s="161" t="s">
        <v>84</v>
      </c>
      <c r="AT214" s="169" t="s">
        <v>72</v>
      </c>
      <c r="AU214" s="169" t="s">
        <v>80</v>
      </c>
      <c r="AY214" s="161" t="s">
        <v>166</v>
      </c>
      <c r="BK214" s="170">
        <f>SUM(BK215:BK225)</f>
        <v>0</v>
      </c>
    </row>
    <row r="215" s="1" customFormat="1" ht="16.5" customHeight="1">
      <c r="B215" s="173"/>
      <c r="C215" s="174" t="s">
        <v>442</v>
      </c>
      <c r="D215" s="174" t="s">
        <v>169</v>
      </c>
      <c r="E215" s="175" t="s">
        <v>901</v>
      </c>
      <c r="F215" s="176" t="s">
        <v>902</v>
      </c>
      <c r="G215" s="177" t="s">
        <v>200</v>
      </c>
      <c r="H215" s="178">
        <v>12</v>
      </c>
      <c r="I215" s="179"/>
      <c r="J215" s="180">
        <f>ROUND(I215*H215,2)</f>
        <v>0</v>
      </c>
      <c r="K215" s="176" t="s">
        <v>173</v>
      </c>
      <c r="L215" s="35"/>
      <c r="M215" s="181" t="s">
        <v>3</v>
      </c>
      <c r="N215" s="182" t="s">
        <v>45</v>
      </c>
      <c r="O215" s="65"/>
      <c r="P215" s="183">
        <f>O215*H215</f>
        <v>0</v>
      </c>
      <c r="Q215" s="183">
        <v>0.00029999999999999997</v>
      </c>
      <c r="R215" s="183">
        <f>Q215*H215</f>
        <v>0.0035999999999999999</v>
      </c>
      <c r="S215" s="183">
        <v>0</v>
      </c>
      <c r="T215" s="184">
        <f>S215*H215</f>
        <v>0</v>
      </c>
      <c r="AR215" s="17" t="s">
        <v>184</v>
      </c>
      <c r="AT215" s="17" t="s">
        <v>169</v>
      </c>
      <c r="AU215" s="17" t="s">
        <v>84</v>
      </c>
      <c r="AY215" s="17" t="s">
        <v>166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7" t="s">
        <v>84</v>
      </c>
      <c r="BK215" s="185">
        <f>ROUND(I215*H215,2)</f>
        <v>0</v>
      </c>
      <c r="BL215" s="17" t="s">
        <v>184</v>
      </c>
      <c r="BM215" s="17" t="s">
        <v>1017</v>
      </c>
    </row>
    <row r="216" s="12" customFormat="1">
      <c r="B216" s="186"/>
      <c r="D216" s="187" t="s">
        <v>176</v>
      </c>
      <c r="E216" s="188" t="s">
        <v>3</v>
      </c>
      <c r="F216" s="189" t="s">
        <v>1018</v>
      </c>
      <c r="H216" s="190">
        <v>12</v>
      </c>
      <c r="I216" s="191"/>
      <c r="L216" s="186"/>
      <c r="M216" s="192"/>
      <c r="N216" s="193"/>
      <c r="O216" s="193"/>
      <c r="P216" s="193"/>
      <c r="Q216" s="193"/>
      <c r="R216" s="193"/>
      <c r="S216" s="193"/>
      <c r="T216" s="194"/>
      <c r="AT216" s="188" t="s">
        <v>176</v>
      </c>
      <c r="AU216" s="188" t="s">
        <v>84</v>
      </c>
      <c r="AV216" s="12" t="s">
        <v>84</v>
      </c>
      <c r="AW216" s="12" t="s">
        <v>35</v>
      </c>
      <c r="AX216" s="12" t="s">
        <v>80</v>
      </c>
      <c r="AY216" s="188" t="s">
        <v>166</v>
      </c>
    </row>
    <row r="217" s="1" customFormat="1" ht="16.5" customHeight="1">
      <c r="B217" s="173"/>
      <c r="C217" s="174" t="s">
        <v>446</v>
      </c>
      <c r="D217" s="174" t="s">
        <v>169</v>
      </c>
      <c r="E217" s="175" t="s">
        <v>574</v>
      </c>
      <c r="F217" s="176" t="s">
        <v>575</v>
      </c>
      <c r="G217" s="177" t="s">
        <v>172</v>
      </c>
      <c r="H217" s="178">
        <v>8.5099999999999998</v>
      </c>
      <c r="I217" s="179"/>
      <c r="J217" s="180">
        <f>ROUND(I217*H217,2)</f>
        <v>0</v>
      </c>
      <c r="K217" s="176" t="s">
        <v>173</v>
      </c>
      <c r="L217" s="35"/>
      <c r="M217" s="181" t="s">
        <v>3</v>
      </c>
      <c r="N217" s="182" t="s">
        <v>45</v>
      </c>
      <c r="O217" s="65"/>
      <c r="P217" s="183">
        <f>O217*H217</f>
        <v>0</v>
      </c>
      <c r="Q217" s="183">
        <v>0.0025999999999999999</v>
      </c>
      <c r="R217" s="183">
        <f>Q217*H217</f>
        <v>0.022126</v>
      </c>
      <c r="S217" s="183">
        <v>0</v>
      </c>
      <c r="T217" s="184">
        <f>S217*H217</f>
        <v>0</v>
      </c>
      <c r="AR217" s="17" t="s">
        <v>184</v>
      </c>
      <c r="AT217" s="17" t="s">
        <v>169</v>
      </c>
      <c r="AU217" s="17" t="s">
        <v>84</v>
      </c>
      <c r="AY217" s="17" t="s">
        <v>166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84</v>
      </c>
      <c r="BK217" s="185">
        <f>ROUND(I217*H217,2)</f>
        <v>0</v>
      </c>
      <c r="BL217" s="17" t="s">
        <v>184</v>
      </c>
      <c r="BM217" s="17" t="s">
        <v>1019</v>
      </c>
    </row>
    <row r="218" s="12" customFormat="1">
      <c r="B218" s="186"/>
      <c r="D218" s="187" t="s">
        <v>176</v>
      </c>
      <c r="E218" s="188" t="s">
        <v>3</v>
      </c>
      <c r="F218" s="189" t="s">
        <v>932</v>
      </c>
      <c r="H218" s="190">
        <v>8.5099999999999998</v>
      </c>
      <c r="I218" s="191"/>
      <c r="L218" s="186"/>
      <c r="M218" s="192"/>
      <c r="N218" s="193"/>
      <c r="O218" s="193"/>
      <c r="P218" s="193"/>
      <c r="Q218" s="193"/>
      <c r="R218" s="193"/>
      <c r="S218" s="193"/>
      <c r="T218" s="194"/>
      <c r="AT218" s="188" t="s">
        <v>176</v>
      </c>
      <c r="AU218" s="188" t="s">
        <v>84</v>
      </c>
      <c r="AV218" s="12" t="s">
        <v>84</v>
      </c>
      <c r="AW218" s="12" t="s">
        <v>35</v>
      </c>
      <c r="AX218" s="12" t="s">
        <v>80</v>
      </c>
      <c r="AY218" s="188" t="s">
        <v>166</v>
      </c>
    </row>
    <row r="219" s="1" customFormat="1" ht="16.5" customHeight="1">
      <c r="B219" s="173"/>
      <c r="C219" s="203" t="s">
        <v>450</v>
      </c>
      <c r="D219" s="203" t="s">
        <v>202</v>
      </c>
      <c r="E219" s="204" t="s">
        <v>578</v>
      </c>
      <c r="F219" s="205" t="s">
        <v>579</v>
      </c>
      <c r="G219" s="206" t="s">
        <v>172</v>
      </c>
      <c r="H219" s="207">
        <v>10.218999999999999</v>
      </c>
      <c r="I219" s="208"/>
      <c r="J219" s="209">
        <f>ROUND(I219*H219,2)</f>
        <v>0</v>
      </c>
      <c r="K219" s="205" t="s">
        <v>205</v>
      </c>
      <c r="L219" s="210"/>
      <c r="M219" s="211" t="s">
        <v>3</v>
      </c>
      <c r="N219" s="212" t="s">
        <v>45</v>
      </c>
      <c r="O219" s="65"/>
      <c r="P219" s="183">
        <f>O219*H219</f>
        <v>0</v>
      </c>
      <c r="Q219" s="183">
        <v>0.019199999999999998</v>
      </c>
      <c r="R219" s="183">
        <f>Q219*H219</f>
        <v>0.19620479999999999</v>
      </c>
      <c r="S219" s="183">
        <v>0</v>
      </c>
      <c r="T219" s="184">
        <f>S219*H219</f>
        <v>0</v>
      </c>
      <c r="AR219" s="17" t="s">
        <v>334</v>
      </c>
      <c r="AT219" s="17" t="s">
        <v>202</v>
      </c>
      <c r="AU219" s="17" t="s">
        <v>84</v>
      </c>
      <c r="AY219" s="17" t="s">
        <v>166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7" t="s">
        <v>84</v>
      </c>
      <c r="BK219" s="185">
        <f>ROUND(I219*H219,2)</f>
        <v>0</v>
      </c>
      <c r="BL219" s="17" t="s">
        <v>184</v>
      </c>
      <c r="BM219" s="17" t="s">
        <v>1020</v>
      </c>
    </row>
    <row r="220" s="12" customFormat="1">
      <c r="B220" s="186"/>
      <c r="D220" s="187" t="s">
        <v>176</v>
      </c>
      <c r="E220" s="188" t="s">
        <v>3</v>
      </c>
      <c r="F220" s="189" t="s">
        <v>1021</v>
      </c>
      <c r="H220" s="190">
        <v>9.2899999999999991</v>
      </c>
      <c r="I220" s="191"/>
      <c r="L220" s="186"/>
      <c r="M220" s="192"/>
      <c r="N220" s="193"/>
      <c r="O220" s="193"/>
      <c r="P220" s="193"/>
      <c r="Q220" s="193"/>
      <c r="R220" s="193"/>
      <c r="S220" s="193"/>
      <c r="T220" s="194"/>
      <c r="AT220" s="188" t="s">
        <v>176</v>
      </c>
      <c r="AU220" s="188" t="s">
        <v>84</v>
      </c>
      <c r="AV220" s="12" t="s">
        <v>84</v>
      </c>
      <c r="AW220" s="12" t="s">
        <v>35</v>
      </c>
      <c r="AX220" s="12" t="s">
        <v>80</v>
      </c>
      <c r="AY220" s="188" t="s">
        <v>166</v>
      </c>
    </row>
    <row r="221" s="12" customFormat="1">
      <c r="B221" s="186"/>
      <c r="D221" s="187" t="s">
        <v>176</v>
      </c>
      <c r="F221" s="189" t="s">
        <v>1022</v>
      </c>
      <c r="H221" s="190">
        <v>10.218999999999999</v>
      </c>
      <c r="I221" s="191"/>
      <c r="L221" s="186"/>
      <c r="M221" s="192"/>
      <c r="N221" s="193"/>
      <c r="O221" s="193"/>
      <c r="P221" s="193"/>
      <c r="Q221" s="193"/>
      <c r="R221" s="193"/>
      <c r="S221" s="193"/>
      <c r="T221" s="194"/>
      <c r="AT221" s="188" t="s">
        <v>176</v>
      </c>
      <c r="AU221" s="188" t="s">
        <v>84</v>
      </c>
      <c r="AV221" s="12" t="s">
        <v>84</v>
      </c>
      <c r="AW221" s="12" t="s">
        <v>4</v>
      </c>
      <c r="AX221" s="12" t="s">
        <v>80</v>
      </c>
      <c r="AY221" s="188" t="s">
        <v>166</v>
      </c>
    </row>
    <row r="222" s="1" customFormat="1" ht="16.5" customHeight="1">
      <c r="B222" s="173"/>
      <c r="C222" s="174" t="s">
        <v>454</v>
      </c>
      <c r="D222" s="174" t="s">
        <v>169</v>
      </c>
      <c r="E222" s="175" t="s">
        <v>583</v>
      </c>
      <c r="F222" s="176" t="s">
        <v>584</v>
      </c>
      <c r="G222" s="177" t="s">
        <v>172</v>
      </c>
      <c r="H222" s="178">
        <v>9.2899999999999991</v>
      </c>
      <c r="I222" s="179"/>
      <c r="J222" s="180">
        <f>ROUND(I222*H222,2)</f>
        <v>0</v>
      </c>
      <c r="K222" s="176" t="s">
        <v>173</v>
      </c>
      <c r="L222" s="35"/>
      <c r="M222" s="181" t="s">
        <v>3</v>
      </c>
      <c r="N222" s="182" t="s">
        <v>45</v>
      </c>
      <c r="O222" s="65"/>
      <c r="P222" s="183">
        <f>O222*H222</f>
        <v>0</v>
      </c>
      <c r="Q222" s="183">
        <v>0</v>
      </c>
      <c r="R222" s="183">
        <f>Q222*H222</f>
        <v>0</v>
      </c>
      <c r="S222" s="183">
        <v>0</v>
      </c>
      <c r="T222" s="184">
        <f>S222*H222</f>
        <v>0</v>
      </c>
      <c r="AR222" s="17" t="s">
        <v>184</v>
      </c>
      <c r="AT222" s="17" t="s">
        <v>169</v>
      </c>
      <c r="AU222" s="17" t="s">
        <v>84</v>
      </c>
      <c r="AY222" s="17" t="s">
        <v>166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7" t="s">
        <v>84</v>
      </c>
      <c r="BK222" s="185">
        <f>ROUND(I222*H222,2)</f>
        <v>0</v>
      </c>
      <c r="BL222" s="17" t="s">
        <v>184</v>
      </c>
      <c r="BM222" s="17" t="s">
        <v>1023</v>
      </c>
    </row>
    <row r="223" s="1" customFormat="1" ht="16.5" customHeight="1">
      <c r="B223" s="173"/>
      <c r="C223" s="174" t="s">
        <v>458</v>
      </c>
      <c r="D223" s="174" t="s">
        <v>169</v>
      </c>
      <c r="E223" s="175" t="s">
        <v>587</v>
      </c>
      <c r="F223" s="176" t="s">
        <v>588</v>
      </c>
      <c r="G223" s="177" t="s">
        <v>172</v>
      </c>
      <c r="H223" s="178">
        <v>9.2899999999999991</v>
      </c>
      <c r="I223" s="179"/>
      <c r="J223" s="180">
        <f>ROUND(I223*H223,2)</f>
        <v>0</v>
      </c>
      <c r="K223" s="176" t="s">
        <v>173</v>
      </c>
      <c r="L223" s="35"/>
      <c r="M223" s="181" t="s">
        <v>3</v>
      </c>
      <c r="N223" s="182" t="s">
        <v>45</v>
      </c>
      <c r="O223" s="65"/>
      <c r="P223" s="183">
        <f>O223*H223</f>
        <v>0</v>
      </c>
      <c r="Q223" s="183">
        <v>0</v>
      </c>
      <c r="R223" s="183">
        <f>Q223*H223</f>
        <v>0</v>
      </c>
      <c r="S223" s="183">
        <v>0</v>
      </c>
      <c r="T223" s="184">
        <f>S223*H223</f>
        <v>0</v>
      </c>
      <c r="AR223" s="17" t="s">
        <v>184</v>
      </c>
      <c r="AT223" s="17" t="s">
        <v>169</v>
      </c>
      <c r="AU223" s="17" t="s">
        <v>84</v>
      </c>
      <c r="AY223" s="17" t="s">
        <v>166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7" t="s">
        <v>84</v>
      </c>
      <c r="BK223" s="185">
        <f>ROUND(I223*H223,2)</f>
        <v>0</v>
      </c>
      <c r="BL223" s="17" t="s">
        <v>184</v>
      </c>
      <c r="BM223" s="17" t="s">
        <v>1024</v>
      </c>
    </row>
    <row r="224" s="1" customFormat="1" ht="16.5" customHeight="1">
      <c r="B224" s="173"/>
      <c r="C224" s="174" t="s">
        <v>462</v>
      </c>
      <c r="D224" s="174" t="s">
        <v>169</v>
      </c>
      <c r="E224" s="175" t="s">
        <v>591</v>
      </c>
      <c r="F224" s="176" t="s">
        <v>592</v>
      </c>
      <c r="G224" s="177" t="s">
        <v>172</v>
      </c>
      <c r="H224" s="178">
        <v>9.2899999999999991</v>
      </c>
      <c r="I224" s="179"/>
      <c r="J224" s="180">
        <f>ROUND(I224*H224,2)</f>
        <v>0</v>
      </c>
      <c r="K224" s="176" t="s">
        <v>173</v>
      </c>
      <c r="L224" s="35"/>
      <c r="M224" s="181" t="s">
        <v>3</v>
      </c>
      <c r="N224" s="182" t="s">
        <v>45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AR224" s="17" t="s">
        <v>184</v>
      </c>
      <c r="AT224" s="17" t="s">
        <v>169</v>
      </c>
      <c r="AU224" s="17" t="s">
        <v>84</v>
      </c>
      <c r="AY224" s="17" t="s">
        <v>166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7" t="s">
        <v>84</v>
      </c>
      <c r="BK224" s="185">
        <f>ROUND(I224*H224,2)</f>
        <v>0</v>
      </c>
      <c r="BL224" s="17" t="s">
        <v>184</v>
      </c>
      <c r="BM224" s="17" t="s">
        <v>1025</v>
      </c>
    </row>
    <row r="225" s="1" customFormat="1" ht="22.5" customHeight="1">
      <c r="B225" s="173"/>
      <c r="C225" s="174" t="s">
        <v>466</v>
      </c>
      <c r="D225" s="174" t="s">
        <v>169</v>
      </c>
      <c r="E225" s="175" t="s">
        <v>595</v>
      </c>
      <c r="F225" s="176" t="s">
        <v>596</v>
      </c>
      <c r="G225" s="177" t="s">
        <v>356</v>
      </c>
      <c r="H225" s="213"/>
      <c r="I225" s="179"/>
      <c r="J225" s="180">
        <f>ROUND(I225*H225,2)</f>
        <v>0</v>
      </c>
      <c r="K225" s="176" t="s">
        <v>173</v>
      </c>
      <c r="L225" s="35"/>
      <c r="M225" s="181" t="s">
        <v>3</v>
      </c>
      <c r="N225" s="182" t="s">
        <v>45</v>
      </c>
      <c r="O225" s="65"/>
      <c r="P225" s="183">
        <f>O225*H225</f>
        <v>0</v>
      </c>
      <c r="Q225" s="183">
        <v>0</v>
      </c>
      <c r="R225" s="183">
        <f>Q225*H225</f>
        <v>0</v>
      </c>
      <c r="S225" s="183">
        <v>0</v>
      </c>
      <c r="T225" s="184">
        <f>S225*H225</f>
        <v>0</v>
      </c>
      <c r="AR225" s="17" t="s">
        <v>184</v>
      </c>
      <c r="AT225" s="17" t="s">
        <v>169</v>
      </c>
      <c r="AU225" s="17" t="s">
        <v>84</v>
      </c>
      <c r="AY225" s="17" t="s">
        <v>166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7" t="s">
        <v>84</v>
      </c>
      <c r="BK225" s="185">
        <f>ROUND(I225*H225,2)</f>
        <v>0</v>
      </c>
      <c r="BL225" s="17" t="s">
        <v>184</v>
      </c>
      <c r="BM225" s="17" t="s">
        <v>1026</v>
      </c>
    </row>
    <row r="226" s="11" customFormat="1" ht="22.8" customHeight="1">
      <c r="B226" s="160"/>
      <c r="D226" s="161" t="s">
        <v>72</v>
      </c>
      <c r="E226" s="171" t="s">
        <v>598</v>
      </c>
      <c r="F226" s="171" t="s">
        <v>599</v>
      </c>
      <c r="I226" s="163"/>
      <c r="J226" s="172">
        <f>BK226</f>
        <v>0</v>
      </c>
      <c r="L226" s="160"/>
      <c r="M226" s="165"/>
      <c r="N226" s="166"/>
      <c r="O226" s="166"/>
      <c r="P226" s="167">
        <f>SUM(P227:P232)</f>
        <v>0</v>
      </c>
      <c r="Q226" s="166"/>
      <c r="R226" s="167">
        <f>SUM(R227:R232)</f>
        <v>0.0047804000000000006</v>
      </c>
      <c r="S226" s="166"/>
      <c r="T226" s="168">
        <f>SUM(T227:T232)</f>
        <v>0</v>
      </c>
      <c r="AR226" s="161" t="s">
        <v>84</v>
      </c>
      <c r="AT226" s="169" t="s">
        <v>72</v>
      </c>
      <c r="AU226" s="169" t="s">
        <v>80</v>
      </c>
      <c r="AY226" s="161" t="s">
        <v>166</v>
      </c>
      <c r="BK226" s="170">
        <f>SUM(BK227:BK232)</f>
        <v>0</v>
      </c>
    </row>
    <row r="227" s="1" customFormat="1" ht="16.5" customHeight="1">
      <c r="B227" s="173"/>
      <c r="C227" s="174" t="s">
        <v>470</v>
      </c>
      <c r="D227" s="174" t="s">
        <v>169</v>
      </c>
      <c r="E227" s="175" t="s">
        <v>601</v>
      </c>
      <c r="F227" s="176" t="s">
        <v>602</v>
      </c>
      <c r="G227" s="177" t="s">
        <v>172</v>
      </c>
      <c r="H227" s="178">
        <v>7.0300000000000002</v>
      </c>
      <c r="I227" s="179"/>
      <c r="J227" s="180">
        <f>ROUND(I227*H227,2)</f>
        <v>0</v>
      </c>
      <c r="K227" s="176" t="s">
        <v>173</v>
      </c>
      <c r="L227" s="35"/>
      <c r="M227" s="181" t="s">
        <v>3</v>
      </c>
      <c r="N227" s="182" t="s">
        <v>45</v>
      </c>
      <c r="O227" s="65"/>
      <c r="P227" s="183">
        <f>O227*H227</f>
        <v>0</v>
      </c>
      <c r="Q227" s="183">
        <v>8.0000000000000007E-05</v>
      </c>
      <c r="R227" s="183">
        <f>Q227*H227</f>
        <v>0.00056240000000000012</v>
      </c>
      <c r="S227" s="183">
        <v>0</v>
      </c>
      <c r="T227" s="184">
        <f>S227*H227</f>
        <v>0</v>
      </c>
      <c r="AR227" s="17" t="s">
        <v>184</v>
      </c>
      <c r="AT227" s="17" t="s">
        <v>169</v>
      </c>
      <c r="AU227" s="17" t="s">
        <v>84</v>
      </c>
      <c r="AY227" s="17" t="s">
        <v>166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7" t="s">
        <v>84</v>
      </c>
      <c r="BK227" s="185">
        <f>ROUND(I227*H227,2)</f>
        <v>0</v>
      </c>
      <c r="BL227" s="17" t="s">
        <v>184</v>
      </c>
      <c r="BM227" s="17" t="s">
        <v>1027</v>
      </c>
    </row>
    <row r="228" s="12" customFormat="1">
      <c r="B228" s="186"/>
      <c r="D228" s="187" t="s">
        <v>176</v>
      </c>
      <c r="E228" s="188" t="s">
        <v>3</v>
      </c>
      <c r="F228" s="189" t="s">
        <v>1028</v>
      </c>
      <c r="H228" s="190">
        <v>7.0300000000000002</v>
      </c>
      <c r="I228" s="191"/>
      <c r="L228" s="186"/>
      <c r="M228" s="192"/>
      <c r="N228" s="193"/>
      <c r="O228" s="193"/>
      <c r="P228" s="193"/>
      <c r="Q228" s="193"/>
      <c r="R228" s="193"/>
      <c r="S228" s="193"/>
      <c r="T228" s="194"/>
      <c r="AT228" s="188" t="s">
        <v>176</v>
      </c>
      <c r="AU228" s="188" t="s">
        <v>84</v>
      </c>
      <c r="AV228" s="12" t="s">
        <v>84</v>
      </c>
      <c r="AW228" s="12" t="s">
        <v>35</v>
      </c>
      <c r="AX228" s="12" t="s">
        <v>80</v>
      </c>
      <c r="AY228" s="188" t="s">
        <v>166</v>
      </c>
    </row>
    <row r="229" s="1" customFormat="1" ht="16.5" customHeight="1">
      <c r="B229" s="173"/>
      <c r="C229" s="174" t="s">
        <v>474</v>
      </c>
      <c r="D229" s="174" t="s">
        <v>169</v>
      </c>
      <c r="E229" s="175" t="s">
        <v>609</v>
      </c>
      <c r="F229" s="176" t="s">
        <v>610</v>
      </c>
      <c r="G229" s="177" t="s">
        <v>172</v>
      </c>
      <c r="H229" s="178">
        <v>7.0300000000000002</v>
      </c>
      <c r="I229" s="179"/>
      <c r="J229" s="180">
        <f>ROUND(I229*H229,2)</f>
        <v>0</v>
      </c>
      <c r="K229" s="176" t="s">
        <v>173</v>
      </c>
      <c r="L229" s="35"/>
      <c r="M229" s="181" t="s">
        <v>3</v>
      </c>
      <c r="N229" s="182" t="s">
        <v>45</v>
      </c>
      <c r="O229" s="65"/>
      <c r="P229" s="183">
        <f>O229*H229</f>
        <v>0</v>
      </c>
      <c r="Q229" s="183">
        <v>0.00013999999999999999</v>
      </c>
      <c r="R229" s="183">
        <f>Q229*H229</f>
        <v>0.00098419999999999996</v>
      </c>
      <c r="S229" s="183">
        <v>0</v>
      </c>
      <c r="T229" s="184">
        <f>S229*H229</f>
        <v>0</v>
      </c>
      <c r="AR229" s="17" t="s">
        <v>184</v>
      </c>
      <c r="AT229" s="17" t="s">
        <v>169</v>
      </c>
      <c r="AU229" s="17" t="s">
        <v>84</v>
      </c>
      <c r="AY229" s="17" t="s">
        <v>166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7" t="s">
        <v>84</v>
      </c>
      <c r="BK229" s="185">
        <f>ROUND(I229*H229,2)</f>
        <v>0</v>
      </c>
      <c r="BL229" s="17" t="s">
        <v>184</v>
      </c>
      <c r="BM229" s="17" t="s">
        <v>1029</v>
      </c>
    </row>
    <row r="230" s="12" customFormat="1">
      <c r="B230" s="186"/>
      <c r="D230" s="187" t="s">
        <v>176</v>
      </c>
      <c r="E230" s="188" t="s">
        <v>3</v>
      </c>
      <c r="F230" s="189" t="s">
        <v>1030</v>
      </c>
      <c r="H230" s="190">
        <v>7.0300000000000002</v>
      </c>
      <c r="I230" s="191"/>
      <c r="L230" s="186"/>
      <c r="M230" s="192"/>
      <c r="N230" s="193"/>
      <c r="O230" s="193"/>
      <c r="P230" s="193"/>
      <c r="Q230" s="193"/>
      <c r="R230" s="193"/>
      <c r="S230" s="193"/>
      <c r="T230" s="194"/>
      <c r="AT230" s="188" t="s">
        <v>176</v>
      </c>
      <c r="AU230" s="188" t="s">
        <v>84</v>
      </c>
      <c r="AV230" s="12" t="s">
        <v>84</v>
      </c>
      <c r="AW230" s="12" t="s">
        <v>35</v>
      </c>
      <c r="AX230" s="12" t="s">
        <v>80</v>
      </c>
      <c r="AY230" s="188" t="s">
        <v>166</v>
      </c>
    </row>
    <row r="231" s="1" customFormat="1" ht="16.5" customHeight="1">
      <c r="B231" s="173"/>
      <c r="C231" s="174" t="s">
        <v>478</v>
      </c>
      <c r="D231" s="174" t="s">
        <v>169</v>
      </c>
      <c r="E231" s="175" t="s">
        <v>614</v>
      </c>
      <c r="F231" s="176" t="s">
        <v>615</v>
      </c>
      <c r="G231" s="177" t="s">
        <v>172</v>
      </c>
      <c r="H231" s="178">
        <v>7.0300000000000002</v>
      </c>
      <c r="I231" s="179"/>
      <c r="J231" s="180">
        <f>ROUND(I231*H231,2)</f>
        <v>0</v>
      </c>
      <c r="K231" s="176" t="s">
        <v>173</v>
      </c>
      <c r="L231" s="35"/>
      <c r="M231" s="181" t="s">
        <v>3</v>
      </c>
      <c r="N231" s="182" t="s">
        <v>45</v>
      </c>
      <c r="O231" s="65"/>
      <c r="P231" s="183">
        <f>O231*H231</f>
        <v>0</v>
      </c>
      <c r="Q231" s="183">
        <v>0.00023000000000000001</v>
      </c>
      <c r="R231" s="183">
        <f>Q231*H231</f>
        <v>0.0016169000000000001</v>
      </c>
      <c r="S231" s="183">
        <v>0</v>
      </c>
      <c r="T231" s="184">
        <f>S231*H231</f>
        <v>0</v>
      </c>
      <c r="AR231" s="17" t="s">
        <v>184</v>
      </c>
      <c r="AT231" s="17" t="s">
        <v>169</v>
      </c>
      <c r="AU231" s="17" t="s">
        <v>84</v>
      </c>
      <c r="AY231" s="17" t="s">
        <v>166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7" t="s">
        <v>84</v>
      </c>
      <c r="BK231" s="185">
        <f>ROUND(I231*H231,2)</f>
        <v>0</v>
      </c>
      <c r="BL231" s="17" t="s">
        <v>184</v>
      </c>
      <c r="BM231" s="17" t="s">
        <v>1031</v>
      </c>
    </row>
    <row r="232" s="1" customFormat="1" ht="16.5" customHeight="1">
      <c r="B232" s="173"/>
      <c r="C232" s="174" t="s">
        <v>482</v>
      </c>
      <c r="D232" s="174" t="s">
        <v>169</v>
      </c>
      <c r="E232" s="175" t="s">
        <v>618</v>
      </c>
      <c r="F232" s="176" t="s">
        <v>619</v>
      </c>
      <c r="G232" s="177" t="s">
        <v>172</v>
      </c>
      <c r="H232" s="178">
        <v>7.0300000000000002</v>
      </c>
      <c r="I232" s="179"/>
      <c r="J232" s="180">
        <f>ROUND(I232*H232,2)</f>
        <v>0</v>
      </c>
      <c r="K232" s="176" t="s">
        <v>173</v>
      </c>
      <c r="L232" s="35"/>
      <c r="M232" s="181" t="s">
        <v>3</v>
      </c>
      <c r="N232" s="182" t="s">
        <v>45</v>
      </c>
      <c r="O232" s="65"/>
      <c r="P232" s="183">
        <f>O232*H232</f>
        <v>0</v>
      </c>
      <c r="Q232" s="183">
        <v>0.00023000000000000001</v>
      </c>
      <c r="R232" s="183">
        <f>Q232*H232</f>
        <v>0.0016169000000000001</v>
      </c>
      <c r="S232" s="183">
        <v>0</v>
      </c>
      <c r="T232" s="184">
        <f>S232*H232</f>
        <v>0</v>
      </c>
      <c r="AR232" s="17" t="s">
        <v>184</v>
      </c>
      <c r="AT232" s="17" t="s">
        <v>169</v>
      </c>
      <c r="AU232" s="17" t="s">
        <v>84</v>
      </c>
      <c r="AY232" s="17" t="s">
        <v>166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7" t="s">
        <v>84</v>
      </c>
      <c r="BK232" s="185">
        <f>ROUND(I232*H232,2)</f>
        <v>0</v>
      </c>
      <c r="BL232" s="17" t="s">
        <v>184</v>
      </c>
      <c r="BM232" s="17" t="s">
        <v>1032</v>
      </c>
    </row>
    <row r="233" s="11" customFormat="1" ht="22.8" customHeight="1">
      <c r="B233" s="160"/>
      <c r="D233" s="161" t="s">
        <v>72</v>
      </c>
      <c r="E233" s="171" t="s">
        <v>677</v>
      </c>
      <c r="F233" s="171" t="s">
        <v>678</v>
      </c>
      <c r="I233" s="163"/>
      <c r="J233" s="172">
        <f>BK233</f>
        <v>0</v>
      </c>
      <c r="L233" s="160"/>
      <c r="M233" s="165"/>
      <c r="N233" s="166"/>
      <c r="O233" s="166"/>
      <c r="P233" s="167">
        <f>SUM(P234:P236)</f>
        <v>0</v>
      </c>
      <c r="Q233" s="166"/>
      <c r="R233" s="167">
        <f>SUM(R234:R236)</f>
        <v>0.042000000000000003</v>
      </c>
      <c r="S233" s="166"/>
      <c r="T233" s="168">
        <f>SUM(T234:T236)</f>
        <v>0</v>
      </c>
      <c r="AR233" s="161" t="s">
        <v>84</v>
      </c>
      <c r="AT233" s="169" t="s">
        <v>72</v>
      </c>
      <c r="AU233" s="169" t="s">
        <v>80</v>
      </c>
      <c r="AY233" s="161" t="s">
        <v>166</v>
      </c>
      <c r="BK233" s="170">
        <f>SUM(BK234:BK236)</f>
        <v>0</v>
      </c>
    </row>
    <row r="234" s="1" customFormat="1" ht="22.5" customHeight="1">
      <c r="B234" s="173"/>
      <c r="C234" s="174" t="s">
        <v>486</v>
      </c>
      <c r="D234" s="174" t="s">
        <v>169</v>
      </c>
      <c r="E234" s="175" t="s">
        <v>680</v>
      </c>
      <c r="F234" s="176" t="s">
        <v>681</v>
      </c>
      <c r="G234" s="177" t="s">
        <v>172</v>
      </c>
      <c r="H234" s="178">
        <v>7.0300000000000002</v>
      </c>
      <c r="I234" s="179"/>
      <c r="J234" s="180">
        <f>ROUND(I234*H234,2)</f>
        <v>0</v>
      </c>
      <c r="K234" s="176" t="s">
        <v>173</v>
      </c>
      <c r="L234" s="35"/>
      <c r="M234" s="181" t="s">
        <v>3</v>
      </c>
      <c r="N234" s="182" t="s">
        <v>45</v>
      </c>
      <c r="O234" s="65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AR234" s="17" t="s">
        <v>184</v>
      </c>
      <c r="AT234" s="17" t="s">
        <v>169</v>
      </c>
      <c r="AU234" s="17" t="s">
        <v>84</v>
      </c>
      <c r="AY234" s="17" t="s">
        <v>166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7" t="s">
        <v>84</v>
      </c>
      <c r="BK234" s="185">
        <f>ROUND(I234*H234,2)</f>
        <v>0</v>
      </c>
      <c r="BL234" s="17" t="s">
        <v>184</v>
      </c>
      <c r="BM234" s="17" t="s">
        <v>1033</v>
      </c>
    </row>
    <row r="235" s="12" customFormat="1">
      <c r="B235" s="186"/>
      <c r="D235" s="187" t="s">
        <v>176</v>
      </c>
      <c r="E235" s="188" t="s">
        <v>3</v>
      </c>
      <c r="F235" s="189" t="s">
        <v>1034</v>
      </c>
      <c r="H235" s="190">
        <v>7.0300000000000002</v>
      </c>
      <c r="I235" s="191"/>
      <c r="L235" s="186"/>
      <c r="M235" s="192"/>
      <c r="N235" s="193"/>
      <c r="O235" s="193"/>
      <c r="P235" s="193"/>
      <c r="Q235" s="193"/>
      <c r="R235" s="193"/>
      <c r="S235" s="193"/>
      <c r="T235" s="194"/>
      <c r="AT235" s="188" t="s">
        <v>176</v>
      </c>
      <c r="AU235" s="188" t="s">
        <v>84</v>
      </c>
      <c r="AV235" s="12" t="s">
        <v>84</v>
      </c>
      <c r="AW235" s="12" t="s">
        <v>35</v>
      </c>
      <c r="AX235" s="12" t="s">
        <v>80</v>
      </c>
      <c r="AY235" s="188" t="s">
        <v>166</v>
      </c>
    </row>
    <row r="236" s="1" customFormat="1" ht="16.5" customHeight="1">
      <c r="B236" s="173"/>
      <c r="C236" s="203" t="s">
        <v>490</v>
      </c>
      <c r="D236" s="203" t="s">
        <v>202</v>
      </c>
      <c r="E236" s="204" t="s">
        <v>685</v>
      </c>
      <c r="F236" s="205" t="s">
        <v>686</v>
      </c>
      <c r="G236" s="206" t="s">
        <v>296</v>
      </c>
      <c r="H236" s="207">
        <v>0.042000000000000003</v>
      </c>
      <c r="I236" s="208"/>
      <c r="J236" s="209">
        <f>ROUND(I236*H236,2)</f>
        <v>0</v>
      </c>
      <c r="K236" s="205" t="s">
        <v>205</v>
      </c>
      <c r="L236" s="210"/>
      <c r="M236" s="222" t="s">
        <v>3</v>
      </c>
      <c r="N236" s="223" t="s">
        <v>45</v>
      </c>
      <c r="O236" s="219"/>
      <c r="P236" s="220">
        <f>O236*H236</f>
        <v>0</v>
      </c>
      <c r="Q236" s="220">
        <v>1</v>
      </c>
      <c r="R236" s="220">
        <f>Q236*H236</f>
        <v>0.042000000000000003</v>
      </c>
      <c r="S236" s="220">
        <v>0</v>
      </c>
      <c r="T236" s="221">
        <f>S236*H236</f>
        <v>0</v>
      </c>
      <c r="AR236" s="17" t="s">
        <v>334</v>
      </c>
      <c r="AT236" s="17" t="s">
        <v>202</v>
      </c>
      <c r="AU236" s="17" t="s">
        <v>84</v>
      </c>
      <c r="AY236" s="17" t="s">
        <v>166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7" t="s">
        <v>84</v>
      </c>
      <c r="BK236" s="185">
        <f>ROUND(I236*H236,2)</f>
        <v>0</v>
      </c>
      <c r="BL236" s="17" t="s">
        <v>184</v>
      </c>
      <c r="BM236" s="17" t="s">
        <v>1035</v>
      </c>
    </row>
    <row r="237" s="1" customFormat="1" ht="6.96" customHeight="1">
      <c r="B237" s="50"/>
      <c r="C237" s="51"/>
      <c r="D237" s="51"/>
      <c r="E237" s="51"/>
      <c r="F237" s="51"/>
      <c r="G237" s="51"/>
      <c r="H237" s="51"/>
      <c r="I237" s="135"/>
      <c r="J237" s="51"/>
      <c r="K237" s="51"/>
      <c r="L237" s="35"/>
    </row>
  </sheetData>
  <autoFilter ref="C103:K23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0:H90"/>
    <mergeCell ref="E94:H94"/>
    <mergeCell ref="E92:H92"/>
    <mergeCell ref="E96:H9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6</v>
      </c>
      <c r="AT2" s="17" t="s">
        <v>105</v>
      </c>
    </row>
    <row r="3" ht="6.96" customHeight="1">
      <c r="B3" s="18"/>
      <c r="C3" s="19"/>
      <c r="D3" s="19"/>
      <c r="E3" s="19"/>
      <c r="F3" s="19"/>
      <c r="G3" s="19"/>
      <c r="H3" s="19"/>
      <c r="I3" s="117"/>
      <c r="J3" s="19"/>
      <c r="K3" s="19"/>
      <c r="L3" s="20"/>
      <c r="AT3" s="17" t="s">
        <v>80</v>
      </c>
    </row>
    <row r="4" ht="24.96" customHeight="1">
      <c r="B4" s="20"/>
      <c r="D4" s="21" t="s">
        <v>124</v>
      </c>
      <c r="L4" s="20"/>
      <c r="M4" s="22" t="s">
        <v>11</v>
      </c>
      <c r="AT4" s="17" t="s">
        <v>4</v>
      </c>
    </row>
    <row r="5" ht="6.96" customHeight="1">
      <c r="B5" s="20"/>
      <c r="L5" s="20"/>
    </row>
    <row r="6" ht="12" customHeight="1">
      <c r="B6" s="20"/>
      <c r="D6" s="29" t="s">
        <v>17</v>
      </c>
      <c r="L6" s="20"/>
    </row>
    <row r="7" ht="16.5" customHeight="1">
      <c r="B7" s="20"/>
      <c r="E7" s="118" t="str">
        <f>'Rekapitulace stavby'!K6</f>
        <v>STAVEBNÍ ÚPRAVY OBJEKTU TOVÁRNÍ 44</v>
      </c>
      <c r="F7" s="29"/>
      <c r="G7" s="29"/>
      <c r="H7" s="29"/>
      <c r="L7" s="20"/>
    </row>
    <row r="8">
      <c r="B8" s="20"/>
      <c r="D8" s="29" t="s">
        <v>125</v>
      </c>
      <c r="L8" s="20"/>
    </row>
    <row r="9" ht="16.5" customHeight="1">
      <c r="B9" s="20"/>
      <c r="E9" s="118" t="s">
        <v>749</v>
      </c>
      <c r="L9" s="20"/>
    </row>
    <row r="10" ht="12" customHeight="1">
      <c r="B10" s="20"/>
      <c r="D10" s="29" t="s">
        <v>127</v>
      </c>
      <c r="L10" s="20"/>
    </row>
    <row r="11" s="1" customFormat="1" ht="16.5" customHeight="1">
      <c r="B11" s="35"/>
      <c r="E11" s="29" t="s">
        <v>750</v>
      </c>
      <c r="F11" s="1"/>
      <c r="G11" s="1"/>
      <c r="H11" s="1"/>
      <c r="I11" s="119"/>
      <c r="L11" s="35"/>
    </row>
    <row r="12" s="1" customFormat="1" ht="12" customHeight="1">
      <c r="B12" s="35"/>
      <c r="D12" s="29" t="s">
        <v>751</v>
      </c>
      <c r="I12" s="119"/>
      <c r="L12" s="35"/>
    </row>
    <row r="13" s="1" customFormat="1" ht="36.96" customHeight="1">
      <c r="B13" s="35"/>
      <c r="E13" s="56" t="s">
        <v>1036</v>
      </c>
      <c r="F13" s="1"/>
      <c r="G13" s="1"/>
      <c r="H13" s="1"/>
      <c r="I13" s="119"/>
      <c r="L13" s="35"/>
    </row>
    <row r="14" s="1" customFormat="1">
      <c r="B14" s="35"/>
      <c r="I14" s="119"/>
      <c r="L14" s="35"/>
    </row>
    <row r="15" s="1" customFormat="1" ht="12" customHeight="1">
      <c r="B15" s="35"/>
      <c r="D15" s="29" t="s">
        <v>19</v>
      </c>
      <c r="F15" s="17" t="s">
        <v>3</v>
      </c>
      <c r="I15" s="120" t="s">
        <v>20</v>
      </c>
      <c r="J15" s="17" t="s">
        <v>3</v>
      </c>
      <c r="L15" s="35"/>
    </row>
    <row r="16" s="1" customFormat="1" ht="12" customHeight="1">
      <c r="B16" s="35"/>
      <c r="D16" s="29" t="s">
        <v>21</v>
      </c>
      <c r="F16" s="17" t="s">
        <v>22</v>
      </c>
      <c r="I16" s="120" t="s">
        <v>23</v>
      </c>
      <c r="J16" s="58" t="str">
        <f>'Rekapitulace stavby'!AN8</f>
        <v>12. 12. 2018</v>
      </c>
      <c r="L16" s="35"/>
    </row>
    <row r="17" s="1" customFormat="1" ht="10.8" customHeight="1">
      <c r="B17" s="35"/>
      <c r="I17" s="119"/>
      <c r="L17" s="35"/>
    </row>
    <row r="18" s="1" customFormat="1" ht="12" customHeight="1">
      <c r="B18" s="35"/>
      <c r="D18" s="29" t="s">
        <v>25</v>
      </c>
      <c r="I18" s="120" t="s">
        <v>26</v>
      </c>
      <c r="J18" s="17" t="s">
        <v>3</v>
      </c>
      <c r="L18" s="35"/>
    </row>
    <row r="19" s="1" customFormat="1" ht="18" customHeight="1">
      <c r="B19" s="35"/>
      <c r="E19" s="17" t="s">
        <v>27</v>
      </c>
      <c r="I19" s="120" t="s">
        <v>28</v>
      </c>
      <c r="J19" s="17" t="s">
        <v>3</v>
      </c>
      <c r="L19" s="35"/>
    </row>
    <row r="20" s="1" customFormat="1" ht="6.96" customHeight="1">
      <c r="B20" s="35"/>
      <c r="I20" s="119"/>
      <c r="L20" s="35"/>
    </row>
    <row r="21" s="1" customFormat="1" ht="12" customHeight="1">
      <c r="B21" s="35"/>
      <c r="D21" s="29" t="s">
        <v>29</v>
      </c>
      <c r="I21" s="120" t="s">
        <v>26</v>
      </c>
      <c r="J21" s="30" t="str">
        <f>'Rekapitulace stavby'!AN13</f>
        <v>Vyplň údaj</v>
      </c>
      <c r="L21" s="35"/>
    </row>
    <row r="22" s="1" customFormat="1" ht="18" customHeight="1">
      <c r="B22" s="35"/>
      <c r="E22" s="30" t="str">
        <f>'Rekapitulace stavby'!E14</f>
        <v>Vyplň údaj</v>
      </c>
      <c r="F22" s="17"/>
      <c r="G22" s="17"/>
      <c r="H22" s="17"/>
      <c r="I22" s="120" t="s">
        <v>28</v>
      </c>
      <c r="J22" s="30" t="str">
        <f>'Rekapitulace stavby'!AN14</f>
        <v>Vyplň údaj</v>
      </c>
      <c r="L22" s="35"/>
    </row>
    <row r="23" s="1" customFormat="1" ht="6.96" customHeight="1">
      <c r="B23" s="35"/>
      <c r="I23" s="119"/>
      <c r="L23" s="35"/>
    </row>
    <row r="24" s="1" customFormat="1" ht="12" customHeight="1">
      <c r="B24" s="35"/>
      <c r="D24" s="29" t="s">
        <v>31</v>
      </c>
      <c r="I24" s="120" t="s">
        <v>26</v>
      </c>
      <c r="J24" s="17" t="s">
        <v>32</v>
      </c>
      <c r="L24" s="35"/>
    </row>
    <row r="25" s="1" customFormat="1" ht="18" customHeight="1">
      <c r="B25" s="35"/>
      <c r="E25" s="17" t="s">
        <v>33</v>
      </c>
      <c r="I25" s="120" t="s">
        <v>28</v>
      </c>
      <c r="J25" s="17" t="s">
        <v>34</v>
      </c>
      <c r="L25" s="35"/>
    </row>
    <row r="26" s="1" customFormat="1" ht="6.96" customHeight="1">
      <c r="B26" s="35"/>
      <c r="I26" s="119"/>
      <c r="L26" s="35"/>
    </row>
    <row r="27" s="1" customFormat="1" ht="12" customHeight="1">
      <c r="B27" s="35"/>
      <c r="D27" s="29" t="s">
        <v>36</v>
      </c>
      <c r="I27" s="120" t="s">
        <v>26</v>
      </c>
      <c r="J27" s="17" t="s">
        <v>32</v>
      </c>
      <c r="L27" s="35"/>
    </row>
    <row r="28" s="1" customFormat="1" ht="18" customHeight="1">
      <c r="B28" s="35"/>
      <c r="E28" s="17" t="s">
        <v>33</v>
      </c>
      <c r="I28" s="120" t="s">
        <v>28</v>
      </c>
      <c r="J28" s="17" t="s">
        <v>34</v>
      </c>
      <c r="L28" s="35"/>
    </row>
    <row r="29" s="1" customFormat="1" ht="6.96" customHeight="1">
      <c r="B29" s="35"/>
      <c r="I29" s="119"/>
      <c r="L29" s="35"/>
    </row>
    <row r="30" s="1" customFormat="1" ht="12" customHeight="1">
      <c r="B30" s="35"/>
      <c r="D30" s="29" t="s">
        <v>37</v>
      </c>
      <c r="I30" s="119"/>
      <c r="L30" s="35"/>
    </row>
    <row r="31" s="7" customFormat="1" ht="16.5" customHeight="1">
      <c r="B31" s="121"/>
      <c r="E31" s="33" t="s">
        <v>3</v>
      </c>
      <c r="F31" s="33"/>
      <c r="G31" s="33"/>
      <c r="H31" s="33"/>
      <c r="I31" s="122"/>
      <c r="L31" s="121"/>
    </row>
    <row r="32" s="1" customFormat="1" ht="6.96" customHeight="1">
      <c r="B32" s="35"/>
      <c r="I32" s="119"/>
      <c r="L32" s="35"/>
    </row>
    <row r="33" s="1" customFormat="1" ht="6.96" customHeight="1">
      <c r="B33" s="35"/>
      <c r="D33" s="61"/>
      <c r="E33" s="61"/>
      <c r="F33" s="61"/>
      <c r="G33" s="61"/>
      <c r="H33" s="61"/>
      <c r="I33" s="123"/>
      <c r="J33" s="61"/>
      <c r="K33" s="61"/>
      <c r="L33" s="35"/>
    </row>
    <row r="34" s="1" customFormat="1" ht="25.44" customHeight="1">
      <c r="B34" s="35"/>
      <c r="D34" s="124" t="s">
        <v>39</v>
      </c>
      <c r="I34" s="119"/>
      <c r="J34" s="81">
        <f>ROUND(J104, 2)</f>
        <v>0</v>
      </c>
      <c r="L34" s="35"/>
    </row>
    <row r="35" s="1" customFormat="1" ht="6.96" customHeight="1">
      <c r="B35" s="35"/>
      <c r="D35" s="61"/>
      <c r="E35" s="61"/>
      <c r="F35" s="61"/>
      <c r="G35" s="61"/>
      <c r="H35" s="61"/>
      <c r="I35" s="123"/>
      <c r="J35" s="61"/>
      <c r="K35" s="61"/>
      <c r="L35" s="35"/>
    </row>
    <row r="36" s="1" customFormat="1" ht="14.4" customHeight="1">
      <c r="B36" s="35"/>
      <c r="F36" s="39" t="s">
        <v>41</v>
      </c>
      <c r="I36" s="125" t="s">
        <v>40</v>
      </c>
      <c r="J36" s="39" t="s">
        <v>42</v>
      </c>
      <c r="L36" s="35"/>
    </row>
    <row r="37" s="1" customFormat="1" ht="14.4" customHeight="1">
      <c r="B37" s="35"/>
      <c r="D37" s="29" t="s">
        <v>43</v>
      </c>
      <c r="E37" s="29" t="s">
        <v>44</v>
      </c>
      <c r="F37" s="126">
        <f>ROUND((SUM(BE104:BE206)),  2)</f>
        <v>0</v>
      </c>
      <c r="I37" s="127">
        <v>0.20999999999999999</v>
      </c>
      <c r="J37" s="126">
        <f>ROUND(((SUM(BE104:BE206))*I37),  2)</f>
        <v>0</v>
      </c>
      <c r="L37" s="35"/>
    </row>
    <row r="38" s="1" customFormat="1" ht="14.4" customHeight="1">
      <c r="B38" s="35"/>
      <c r="E38" s="29" t="s">
        <v>45</v>
      </c>
      <c r="F38" s="126">
        <f>ROUND((SUM(BF104:BF206)),  2)</f>
        <v>0</v>
      </c>
      <c r="I38" s="127">
        <v>0.14999999999999999</v>
      </c>
      <c r="J38" s="126">
        <f>ROUND(((SUM(BF104:BF206))*I38),  2)</f>
        <v>0</v>
      </c>
      <c r="L38" s="35"/>
    </row>
    <row r="39" hidden="1" s="1" customFormat="1" ht="14.4" customHeight="1">
      <c r="B39" s="35"/>
      <c r="E39" s="29" t="s">
        <v>46</v>
      </c>
      <c r="F39" s="126">
        <f>ROUND((SUM(BG104:BG206)),  2)</f>
        <v>0</v>
      </c>
      <c r="I39" s="127">
        <v>0.20999999999999999</v>
      </c>
      <c r="J39" s="126">
        <f>0</f>
        <v>0</v>
      </c>
      <c r="L39" s="35"/>
    </row>
    <row r="40" hidden="1" s="1" customFormat="1" ht="14.4" customHeight="1">
      <c r="B40" s="35"/>
      <c r="E40" s="29" t="s">
        <v>47</v>
      </c>
      <c r="F40" s="126">
        <f>ROUND((SUM(BH104:BH206)),  2)</f>
        <v>0</v>
      </c>
      <c r="I40" s="127">
        <v>0.14999999999999999</v>
      </c>
      <c r="J40" s="126">
        <f>0</f>
        <v>0</v>
      </c>
      <c r="L40" s="35"/>
    </row>
    <row r="41" hidden="1" s="1" customFormat="1" ht="14.4" customHeight="1">
      <c r="B41" s="35"/>
      <c r="E41" s="29" t="s">
        <v>48</v>
      </c>
      <c r="F41" s="126">
        <f>ROUND((SUM(BI104:BI206)),  2)</f>
        <v>0</v>
      </c>
      <c r="I41" s="127">
        <v>0</v>
      </c>
      <c r="J41" s="126">
        <f>0</f>
        <v>0</v>
      </c>
      <c r="L41" s="35"/>
    </row>
    <row r="42" s="1" customFormat="1" ht="6.96" customHeight="1">
      <c r="B42" s="35"/>
      <c r="I42" s="119"/>
      <c r="L42" s="35"/>
    </row>
    <row r="43" s="1" customFormat="1" ht="25.44" customHeight="1">
      <c r="B43" s="35"/>
      <c r="C43" s="128"/>
      <c r="D43" s="129" t="s">
        <v>49</v>
      </c>
      <c r="E43" s="69"/>
      <c r="F43" s="69"/>
      <c r="G43" s="130" t="s">
        <v>50</v>
      </c>
      <c r="H43" s="131" t="s">
        <v>51</v>
      </c>
      <c r="I43" s="132"/>
      <c r="J43" s="133">
        <f>SUM(J34:J41)</f>
        <v>0</v>
      </c>
      <c r="K43" s="134"/>
      <c r="L43" s="35"/>
    </row>
    <row r="44" s="1" customFormat="1" ht="14.4" customHeight="1">
      <c r="B44" s="50"/>
      <c r="C44" s="51"/>
      <c r="D44" s="51"/>
      <c r="E44" s="51"/>
      <c r="F44" s="51"/>
      <c r="G44" s="51"/>
      <c r="H44" s="51"/>
      <c r="I44" s="135"/>
      <c r="J44" s="51"/>
      <c r="K44" s="51"/>
      <c r="L44" s="35"/>
    </row>
    <row r="48" s="1" customFormat="1" ht="6.96" customHeight="1">
      <c r="B48" s="52"/>
      <c r="C48" s="53"/>
      <c r="D48" s="53"/>
      <c r="E48" s="53"/>
      <c r="F48" s="53"/>
      <c r="G48" s="53"/>
      <c r="H48" s="53"/>
      <c r="I48" s="136"/>
      <c r="J48" s="53"/>
      <c r="K48" s="53"/>
      <c r="L48" s="35"/>
    </row>
    <row r="49" s="1" customFormat="1" ht="24.96" customHeight="1">
      <c r="B49" s="35"/>
      <c r="C49" s="21" t="s">
        <v>129</v>
      </c>
      <c r="I49" s="119"/>
      <c r="L49" s="35"/>
    </row>
    <row r="50" s="1" customFormat="1" ht="6.96" customHeight="1">
      <c r="B50" s="35"/>
      <c r="I50" s="119"/>
      <c r="L50" s="35"/>
    </row>
    <row r="51" s="1" customFormat="1" ht="12" customHeight="1">
      <c r="B51" s="35"/>
      <c r="C51" s="29" t="s">
        <v>17</v>
      </c>
      <c r="I51" s="119"/>
      <c r="L51" s="35"/>
    </row>
    <row r="52" s="1" customFormat="1" ht="16.5" customHeight="1">
      <c r="B52" s="35"/>
      <c r="E52" s="118" t="str">
        <f>E7</f>
        <v>STAVEBNÍ ÚPRAVY OBJEKTU TOVÁRNÍ 44</v>
      </c>
      <c r="F52" s="29"/>
      <c r="G52" s="29"/>
      <c r="H52" s="29"/>
      <c r="I52" s="119"/>
      <c r="L52" s="35"/>
    </row>
    <row r="53" ht="12" customHeight="1">
      <c r="B53" s="20"/>
      <c r="C53" s="29" t="s">
        <v>125</v>
      </c>
      <c r="L53" s="20"/>
    </row>
    <row r="54" ht="16.5" customHeight="1">
      <c r="B54" s="20"/>
      <c r="E54" s="118" t="s">
        <v>749</v>
      </c>
      <c r="L54" s="20"/>
    </row>
    <row r="55" ht="12" customHeight="1">
      <c r="B55" s="20"/>
      <c r="C55" s="29" t="s">
        <v>127</v>
      </c>
      <c r="L55" s="20"/>
    </row>
    <row r="56" s="1" customFormat="1" ht="16.5" customHeight="1">
      <c r="B56" s="35"/>
      <c r="E56" s="29" t="s">
        <v>750</v>
      </c>
      <c r="F56" s="1"/>
      <c r="G56" s="1"/>
      <c r="H56" s="1"/>
      <c r="I56" s="119"/>
      <c r="L56" s="35"/>
    </row>
    <row r="57" s="1" customFormat="1" ht="12" customHeight="1">
      <c r="B57" s="35"/>
      <c r="C57" s="29" t="s">
        <v>751</v>
      </c>
      <c r="I57" s="119"/>
      <c r="L57" s="35"/>
    </row>
    <row r="58" s="1" customFormat="1" ht="16.5" customHeight="1">
      <c r="B58" s="35"/>
      <c r="E58" s="56" t="str">
        <f>E13</f>
        <v>18076C - Terasa 1.24 - 8,9 m2</v>
      </c>
      <c r="F58" s="1"/>
      <c r="G58" s="1"/>
      <c r="H58" s="1"/>
      <c r="I58" s="119"/>
      <c r="L58" s="35"/>
    </row>
    <row r="59" s="1" customFormat="1" ht="6.96" customHeight="1">
      <c r="B59" s="35"/>
      <c r="I59" s="119"/>
      <c r="L59" s="35"/>
    </row>
    <row r="60" s="1" customFormat="1" ht="12" customHeight="1">
      <c r="B60" s="35"/>
      <c r="C60" s="29" t="s">
        <v>21</v>
      </c>
      <c r="F60" s="17" t="str">
        <f>F16</f>
        <v>Kolín, Tovární 44</v>
      </c>
      <c r="I60" s="120" t="s">
        <v>23</v>
      </c>
      <c r="J60" s="58" t="str">
        <f>IF(J16="","",J16)</f>
        <v>12. 12. 2018</v>
      </c>
      <c r="L60" s="35"/>
    </row>
    <row r="61" s="1" customFormat="1" ht="6.96" customHeight="1">
      <c r="B61" s="35"/>
      <c r="I61" s="119"/>
      <c r="L61" s="35"/>
    </row>
    <row r="62" s="1" customFormat="1" ht="24.9" customHeight="1">
      <c r="B62" s="35"/>
      <c r="C62" s="29" t="s">
        <v>25</v>
      </c>
      <c r="F62" s="17" t="str">
        <f>E19</f>
        <v>Město Kolín, Karlovo náměstí 78, Kolín I</v>
      </c>
      <c r="I62" s="120" t="s">
        <v>31</v>
      </c>
      <c r="J62" s="33" t="str">
        <f>E25</f>
        <v>AZ PROJECT s.r.o., Plynárenská 830, Kolín IV</v>
      </c>
      <c r="L62" s="35"/>
    </row>
    <row r="63" s="1" customFormat="1" ht="24.9" customHeight="1">
      <c r="B63" s="35"/>
      <c r="C63" s="29" t="s">
        <v>29</v>
      </c>
      <c r="F63" s="17" t="str">
        <f>IF(E22="","",E22)</f>
        <v>Vyplň údaj</v>
      </c>
      <c r="I63" s="120" t="s">
        <v>36</v>
      </c>
      <c r="J63" s="33" t="str">
        <f>E28</f>
        <v>AZ PROJECT s.r.o., Plynárenská 830, Kolín IV</v>
      </c>
      <c r="L63" s="35"/>
    </row>
    <row r="64" s="1" customFormat="1" ht="10.32" customHeight="1">
      <c r="B64" s="35"/>
      <c r="I64" s="119"/>
      <c r="L64" s="35"/>
    </row>
    <row r="65" s="1" customFormat="1" ht="29.28" customHeight="1">
      <c r="B65" s="35"/>
      <c r="C65" s="137" t="s">
        <v>130</v>
      </c>
      <c r="D65" s="128"/>
      <c r="E65" s="128"/>
      <c r="F65" s="128"/>
      <c r="G65" s="128"/>
      <c r="H65" s="128"/>
      <c r="I65" s="138"/>
      <c r="J65" s="139" t="s">
        <v>131</v>
      </c>
      <c r="K65" s="128"/>
      <c r="L65" s="35"/>
    </row>
    <row r="66" s="1" customFormat="1" ht="10.32" customHeight="1">
      <c r="B66" s="35"/>
      <c r="I66" s="119"/>
      <c r="L66" s="35"/>
    </row>
    <row r="67" s="1" customFormat="1" ht="22.8" customHeight="1">
      <c r="B67" s="35"/>
      <c r="C67" s="140" t="s">
        <v>71</v>
      </c>
      <c r="I67" s="119"/>
      <c r="J67" s="81">
        <f>J104</f>
        <v>0</v>
      </c>
      <c r="L67" s="35"/>
      <c r="AU67" s="17" t="s">
        <v>132</v>
      </c>
    </row>
    <row r="68" s="8" customFormat="1" ht="24.96" customHeight="1">
      <c r="B68" s="141"/>
      <c r="D68" s="142" t="s">
        <v>133</v>
      </c>
      <c r="E68" s="143"/>
      <c r="F68" s="143"/>
      <c r="G68" s="143"/>
      <c r="H68" s="143"/>
      <c r="I68" s="144"/>
      <c r="J68" s="145">
        <f>J105</f>
        <v>0</v>
      </c>
      <c r="L68" s="141"/>
    </row>
    <row r="69" s="9" customFormat="1" ht="19.92" customHeight="1">
      <c r="B69" s="146"/>
      <c r="D69" s="147" t="s">
        <v>753</v>
      </c>
      <c r="E69" s="148"/>
      <c r="F69" s="148"/>
      <c r="G69" s="148"/>
      <c r="H69" s="148"/>
      <c r="I69" s="149"/>
      <c r="J69" s="150">
        <f>J106</f>
        <v>0</v>
      </c>
      <c r="L69" s="146"/>
    </row>
    <row r="70" s="9" customFormat="1" ht="19.92" customHeight="1">
      <c r="B70" s="146"/>
      <c r="D70" s="147" t="s">
        <v>134</v>
      </c>
      <c r="E70" s="148"/>
      <c r="F70" s="148"/>
      <c r="G70" s="148"/>
      <c r="H70" s="148"/>
      <c r="I70" s="149"/>
      <c r="J70" s="150">
        <f>J109</f>
        <v>0</v>
      </c>
      <c r="L70" s="146"/>
    </row>
    <row r="71" s="9" customFormat="1" ht="19.92" customHeight="1">
      <c r="B71" s="146"/>
      <c r="D71" s="147" t="s">
        <v>135</v>
      </c>
      <c r="E71" s="148"/>
      <c r="F71" s="148"/>
      <c r="G71" s="148"/>
      <c r="H71" s="148"/>
      <c r="I71" s="149"/>
      <c r="J71" s="150">
        <f>J138</f>
        <v>0</v>
      </c>
      <c r="L71" s="146"/>
    </row>
    <row r="72" s="9" customFormat="1" ht="19.92" customHeight="1">
      <c r="B72" s="146"/>
      <c r="D72" s="147" t="s">
        <v>136</v>
      </c>
      <c r="E72" s="148"/>
      <c r="F72" s="148"/>
      <c r="G72" s="148"/>
      <c r="H72" s="148"/>
      <c r="I72" s="149"/>
      <c r="J72" s="150">
        <f>J150</f>
        <v>0</v>
      </c>
      <c r="L72" s="146"/>
    </row>
    <row r="73" s="9" customFormat="1" ht="19.92" customHeight="1">
      <c r="B73" s="146"/>
      <c r="D73" s="147" t="s">
        <v>137</v>
      </c>
      <c r="E73" s="148"/>
      <c r="F73" s="148"/>
      <c r="G73" s="148"/>
      <c r="H73" s="148"/>
      <c r="I73" s="149"/>
      <c r="J73" s="150">
        <f>J159</f>
        <v>0</v>
      </c>
      <c r="L73" s="146"/>
    </row>
    <row r="74" s="8" customFormat="1" ht="24.96" customHeight="1">
      <c r="B74" s="141"/>
      <c r="D74" s="142" t="s">
        <v>138</v>
      </c>
      <c r="E74" s="143"/>
      <c r="F74" s="143"/>
      <c r="G74" s="143"/>
      <c r="H74" s="143"/>
      <c r="I74" s="144"/>
      <c r="J74" s="145">
        <f>J161</f>
        <v>0</v>
      </c>
      <c r="L74" s="141"/>
    </row>
    <row r="75" s="9" customFormat="1" ht="19.92" customHeight="1">
      <c r="B75" s="146"/>
      <c r="D75" s="147" t="s">
        <v>139</v>
      </c>
      <c r="E75" s="148"/>
      <c r="F75" s="148"/>
      <c r="G75" s="148"/>
      <c r="H75" s="148"/>
      <c r="I75" s="149"/>
      <c r="J75" s="150">
        <f>J162</f>
        <v>0</v>
      </c>
      <c r="L75" s="146"/>
    </row>
    <row r="76" s="9" customFormat="1" ht="19.92" customHeight="1">
      <c r="B76" s="146"/>
      <c r="D76" s="147" t="s">
        <v>140</v>
      </c>
      <c r="E76" s="148"/>
      <c r="F76" s="148"/>
      <c r="G76" s="148"/>
      <c r="H76" s="148"/>
      <c r="I76" s="149"/>
      <c r="J76" s="150">
        <f>J172</f>
        <v>0</v>
      </c>
      <c r="L76" s="146"/>
    </row>
    <row r="77" s="9" customFormat="1" ht="19.92" customHeight="1">
      <c r="B77" s="146"/>
      <c r="D77" s="147" t="s">
        <v>142</v>
      </c>
      <c r="E77" s="148"/>
      <c r="F77" s="148"/>
      <c r="G77" s="148"/>
      <c r="H77" s="148"/>
      <c r="I77" s="149"/>
      <c r="J77" s="150">
        <f>J178</f>
        <v>0</v>
      </c>
      <c r="L77" s="146"/>
    </row>
    <row r="78" s="9" customFormat="1" ht="19.92" customHeight="1">
      <c r="B78" s="146"/>
      <c r="D78" s="147" t="s">
        <v>146</v>
      </c>
      <c r="E78" s="148"/>
      <c r="F78" s="148"/>
      <c r="G78" s="148"/>
      <c r="H78" s="148"/>
      <c r="I78" s="149"/>
      <c r="J78" s="150">
        <f>J184</f>
        <v>0</v>
      </c>
      <c r="L78" s="146"/>
    </row>
    <row r="79" s="9" customFormat="1" ht="19.92" customHeight="1">
      <c r="B79" s="146"/>
      <c r="D79" s="147" t="s">
        <v>147</v>
      </c>
      <c r="E79" s="148"/>
      <c r="F79" s="148"/>
      <c r="G79" s="148"/>
      <c r="H79" s="148"/>
      <c r="I79" s="149"/>
      <c r="J79" s="150">
        <f>J196</f>
        <v>0</v>
      </c>
      <c r="L79" s="146"/>
    </row>
    <row r="80" s="9" customFormat="1" ht="19.92" customHeight="1">
      <c r="B80" s="146"/>
      <c r="D80" s="147" t="s">
        <v>150</v>
      </c>
      <c r="E80" s="148"/>
      <c r="F80" s="148"/>
      <c r="G80" s="148"/>
      <c r="H80" s="148"/>
      <c r="I80" s="149"/>
      <c r="J80" s="150">
        <f>J203</f>
        <v>0</v>
      </c>
      <c r="L80" s="146"/>
    </row>
    <row r="81" s="1" customFormat="1" ht="21.84" customHeight="1">
      <c r="B81" s="35"/>
      <c r="I81" s="119"/>
      <c r="L81" s="35"/>
    </row>
    <row r="82" s="1" customFormat="1" ht="6.96" customHeight="1">
      <c r="B82" s="50"/>
      <c r="C82" s="51"/>
      <c r="D82" s="51"/>
      <c r="E82" s="51"/>
      <c r="F82" s="51"/>
      <c r="G82" s="51"/>
      <c r="H82" s="51"/>
      <c r="I82" s="135"/>
      <c r="J82" s="51"/>
      <c r="K82" s="51"/>
      <c r="L82" s="35"/>
    </row>
    <row r="86" s="1" customFormat="1" ht="6.96" customHeight="1">
      <c r="B86" s="52"/>
      <c r="C86" s="53"/>
      <c r="D86" s="53"/>
      <c r="E86" s="53"/>
      <c r="F86" s="53"/>
      <c r="G86" s="53"/>
      <c r="H86" s="53"/>
      <c r="I86" s="136"/>
      <c r="J86" s="53"/>
      <c r="K86" s="53"/>
      <c r="L86" s="35"/>
    </row>
    <row r="87" s="1" customFormat="1" ht="24.96" customHeight="1">
      <c r="B87" s="35"/>
      <c r="C87" s="21" t="s">
        <v>151</v>
      </c>
      <c r="I87" s="119"/>
      <c r="L87" s="35"/>
    </row>
    <row r="88" s="1" customFormat="1" ht="6.96" customHeight="1">
      <c r="B88" s="35"/>
      <c r="I88" s="119"/>
      <c r="L88" s="35"/>
    </row>
    <row r="89" s="1" customFormat="1" ht="12" customHeight="1">
      <c r="B89" s="35"/>
      <c r="C89" s="29" t="s">
        <v>17</v>
      </c>
      <c r="I89" s="119"/>
      <c r="L89" s="35"/>
    </row>
    <row r="90" s="1" customFormat="1" ht="16.5" customHeight="1">
      <c r="B90" s="35"/>
      <c r="E90" s="118" t="str">
        <f>E7</f>
        <v>STAVEBNÍ ÚPRAVY OBJEKTU TOVÁRNÍ 44</v>
      </c>
      <c r="F90" s="29"/>
      <c r="G90" s="29"/>
      <c r="H90" s="29"/>
      <c r="I90" s="119"/>
      <c r="L90" s="35"/>
    </row>
    <row r="91" ht="12" customHeight="1">
      <c r="B91" s="20"/>
      <c r="C91" s="29" t="s">
        <v>125</v>
      </c>
      <c r="L91" s="20"/>
    </row>
    <row r="92" ht="16.5" customHeight="1">
      <c r="B92" s="20"/>
      <c r="E92" s="118" t="s">
        <v>749</v>
      </c>
      <c r="L92" s="20"/>
    </row>
    <row r="93" ht="12" customHeight="1">
      <c r="B93" s="20"/>
      <c r="C93" s="29" t="s">
        <v>127</v>
      </c>
      <c r="L93" s="20"/>
    </row>
    <row r="94" s="1" customFormat="1" ht="16.5" customHeight="1">
      <c r="B94" s="35"/>
      <c r="E94" s="29" t="s">
        <v>750</v>
      </c>
      <c r="F94" s="1"/>
      <c r="G94" s="1"/>
      <c r="H94" s="1"/>
      <c r="I94" s="119"/>
      <c r="L94" s="35"/>
    </row>
    <row r="95" s="1" customFormat="1" ht="12" customHeight="1">
      <c r="B95" s="35"/>
      <c r="C95" s="29" t="s">
        <v>751</v>
      </c>
      <c r="I95" s="119"/>
      <c r="L95" s="35"/>
    </row>
    <row r="96" s="1" customFormat="1" ht="16.5" customHeight="1">
      <c r="B96" s="35"/>
      <c r="E96" s="56" t="str">
        <f>E13</f>
        <v>18076C - Terasa 1.24 - 8,9 m2</v>
      </c>
      <c r="F96" s="1"/>
      <c r="G96" s="1"/>
      <c r="H96" s="1"/>
      <c r="I96" s="119"/>
      <c r="L96" s="35"/>
    </row>
    <row r="97" s="1" customFormat="1" ht="6.96" customHeight="1">
      <c r="B97" s="35"/>
      <c r="I97" s="119"/>
      <c r="L97" s="35"/>
    </row>
    <row r="98" s="1" customFormat="1" ht="12" customHeight="1">
      <c r="B98" s="35"/>
      <c r="C98" s="29" t="s">
        <v>21</v>
      </c>
      <c r="F98" s="17" t="str">
        <f>F16</f>
        <v>Kolín, Tovární 44</v>
      </c>
      <c r="I98" s="120" t="s">
        <v>23</v>
      </c>
      <c r="J98" s="58" t="str">
        <f>IF(J16="","",J16)</f>
        <v>12. 12. 2018</v>
      </c>
      <c r="L98" s="35"/>
    </row>
    <row r="99" s="1" customFormat="1" ht="6.96" customHeight="1">
      <c r="B99" s="35"/>
      <c r="I99" s="119"/>
      <c r="L99" s="35"/>
    </row>
    <row r="100" s="1" customFormat="1" ht="24.9" customHeight="1">
      <c r="B100" s="35"/>
      <c r="C100" s="29" t="s">
        <v>25</v>
      </c>
      <c r="F100" s="17" t="str">
        <f>E19</f>
        <v>Město Kolín, Karlovo náměstí 78, Kolín I</v>
      </c>
      <c r="I100" s="120" t="s">
        <v>31</v>
      </c>
      <c r="J100" s="33" t="str">
        <f>E25</f>
        <v>AZ PROJECT s.r.o., Plynárenská 830, Kolín IV</v>
      </c>
      <c r="L100" s="35"/>
    </row>
    <row r="101" s="1" customFormat="1" ht="24.9" customHeight="1">
      <c r="B101" s="35"/>
      <c r="C101" s="29" t="s">
        <v>29</v>
      </c>
      <c r="F101" s="17" t="str">
        <f>IF(E22="","",E22)</f>
        <v>Vyplň údaj</v>
      </c>
      <c r="I101" s="120" t="s">
        <v>36</v>
      </c>
      <c r="J101" s="33" t="str">
        <f>E28</f>
        <v>AZ PROJECT s.r.o., Plynárenská 830, Kolín IV</v>
      </c>
      <c r="L101" s="35"/>
    </row>
    <row r="102" s="1" customFormat="1" ht="10.32" customHeight="1">
      <c r="B102" s="35"/>
      <c r="I102" s="119"/>
      <c r="L102" s="35"/>
    </row>
    <row r="103" s="10" customFormat="1" ht="29.28" customHeight="1">
      <c r="B103" s="151"/>
      <c r="C103" s="152" t="s">
        <v>152</v>
      </c>
      <c r="D103" s="153" t="s">
        <v>58</v>
      </c>
      <c r="E103" s="153" t="s">
        <v>54</v>
      </c>
      <c r="F103" s="153" t="s">
        <v>55</v>
      </c>
      <c r="G103" s="153" t="s">
        <v>153</v>
      </c>
      <c r="H103" s="153" t="s">
        <v>154</v>
      </c>
      <c r="I103" s="154" t="s">
        <v>155</v>
      </c>
      <c r="J103" s="153" t="s">
        <v>131</v>
      </c>
      <c r="K103" s="155" t="s">
        <v>156</v>
      </c>
      <c r="L103" s="151"/>
      <c r="M103" s="73" t="s">
        <v>3</v>
      </c>
      <c r="N103" s="74" t="s">
        <v>43</v>
      </c>
      <c r="O103" s="74" t="s">
        <v>157</v>
      </c>
      <c r="P103" s="74" t="s">
        <v>158</v>
      </c>
      <c r="Q103" s="74" t="s">
        <v>159</v>
      </c>
      <c r="R103" s="74" t="s">
        <v>160</v>
      </c>
      <c r="S103" s="74" t="s">
        <v>161</v>
      </c>
      <c r="T103" s="75" t="s">
        <v>162</v>
      </c>
    </row>
    <row r="104" s="1" customFormat="1" ht="22.8" customHeight="1">
      <c r="B104" s="35"/>
      <c r="C104" s="78" t="s">
        <v>163</v>
      </c>
      <c r="I104" s="119"/>
      <c r="J104" s="156">
        <f>BK104</f>
        <v>0</v>
      </c>
      <c r="L104" s="35"/>
      <c r="M104" s="76"/>
      <c r="N104" s="61"/>
      <c r="O104" s="61"/>
      <c r="P104" s="157">
        <f>P105+P161</f>
        <v>0</v>
      </c>
      <c r="Q104" s="61"/>
      <c r="R104" s="157">
        <f>R105+R161</f>
        <v>1.1974989199999999</v>
      </c>
      <c r="S104" s="61"/>
      <c r="T104" s="158">
        <f>T105+T161</f>
        <v>2.107586</v>
      </c>
      <c r="AT104" s="17" t="s">
        <v>72</v>
      </c>
      <c r="AU104" s="17" t="s">
        <v>132</v>
      </c>
      <c r="BK104" s="159">
        <f>BK105+BK161</f>
        <v>0</v>
      </c>
    </row>
    <row r="105" s="11" customFormat="1" ht="25.92" customHeight="1">
      <c r="B105" s="160"/>
      <c r="D105" s="161" t="s">
        <v>72</v>
      </c>
      <c r="E105" s="162" t="s">
        <v>164</v>
      </c>
      <c r="F105" s="162" t="s">
        <v>165</v>
      </c>
      <c r="I105" s="163"/>
      <c r="J105" s="164">
        <f>BK105</f>
        <v>0</v>
      </c>
      <c r="L105" s="160"/>
      <c r="M105" s="165"/>
      <c r="N105" s="166"/>
      <c r="O105" s="166"/>
      <c r="P105" s="167">
        <f>P106+P109+P138+P150+P159</f>
        <v>0</v>
      </c>
      <c r="Q105" s="166"/>
      <c r="R105" s="167">
        <f>R106+R109+R138+R150+R159</f>
        <v>0.87863279999999988</v>
      </c>
      <c r="S105" s="166"/>
      <c r="T105" s="168">
        <f>T106+T109+T138+T150+T159</f>
        <v>2.0718529999999999</v>
      </c>
      <c r="AR105" s="161" t="s">
        <v>80</v>
      </c>
      <c r="AT105" s="169" t="s">
        <v>72</v>
      </c>
      <c r="AU105" s="169" t="s">
        <v>73</v>
      </c>
      <c r="AY105" s="161" t="s">
        <v>166</v>
      </c>
      <c r="BK105" s="170">
        <f>BK106+BK109+BK138+BK150+BK159</f>
        <v>0</v>
      </c>
    </row>
    <row r="106" s="11" customFormat="1" ht="22.8" customHeight="1">
      <c r="B106" s="160"/>
      <c r="D106" s="161" t="s">
        <v>72</v>
      </c>
      <c r="E106" s="171" t="s">
        <v>80</v>
      </c>
      <c r="F106" s="171" t="s">
        <v>754</v>
      </c>
      <c r="I106" s="163"/>
      <c r="J106" s="172">
        <f>BK106</f>
        <v>0</v>
      </c>
      <c r="L106" s="160"/>
      <c r="M106" s="165"/>
      <c r="N106" s="166"/>
      <c r="O106" s="166"/>
      <c r="P106" s="167">
        <f>SUM(P107:P108)</f>
        <v>0</v>
      </c>
      <c r="Q106" s="166"/>
      <c r="R106" s="167">
        <f>SUM(R107:R108)</f>
        <v>0</v>
      </c>
      <c r="S106" s="166"/>
      <c r="T106" s="168">
        <f>SUM(T107:T108)</f>
        <v>0.17595</v>
      </c>
      <c r="AR106" s="161" t="s">
        <v>80</v>
      </c>
      <c r="AT106" s="169" t="s">
        <v>72</v>
      </c>
      <c r="AU106" s="169" t="s">
        <v>80</v>
      </c>
      <c r="AY106" s="161" t="s">
        <v>166</v>
      </c>
      <c r="BK106" s="170">
        <f>SUM(BK107:BK108)</f>
        <v>0</v>
      </c>
    </row>
    <row r="107" s="1" customFormat="1" ht="33.75" customHeight="1">
      <c r="B107" s="173"/>
      <c r="C107" s="174" t="s">
        <v>80</v>
      </c>
      <c r="D107" s="174" t="s">
        <v>169</v>
      </c>
      <c r="E107" s="175" t="s">
        <v>755</v>
      </c>
      <c r="F107" s="176" t="s">
        <v>756</v>
      </c>
      <c r="G107" s="177" t="s">
        <v>172</v>
      </c>
      <c r="H107" s="178">
        <v>0.68999999999999995</v>
      </c>
      <c r="I107" s="179"/>
      <c r="J107" s="180">
        <f>ROUND(I107*H107,2)</f>
        <v>0</v>
      </c>
      <c r="K107" s="176" t="s">
        <v>173</v>
      </c>
      <c r="L107" s="35"/>
      <c r="M107" s="181" t="s">
        <v>3</v>
      </c>
      <c r="N107" s="182" t="s">
        <v>45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0.255</v>
      </c>
      <c r="T107" s="184">
        <f>S107*H107</f>
        <v>0.17595</v>
      </c>
      <c r="AR107" s="17" t="s">
        <v>174</v>
      </c>
      <c r="AT107" s="17" t="s">
        <v>169</v>
      </c>
      <c r="AU107" s="17" t="s">
        <v>84</v>
      </c>
      <c r="AY107" s="17" t="s">
        <v>166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84</v>
      </c>
      <c r="BK107" s="185">
        <f>ROUND(I107*H107,2)</f>
        <v>0</v>
      </c>
      <c r="BL107" s="17" t="s">
        <v>174</v>
      </c>
      <c r="BM107" s="17" t="s">
        <v>1037</v>
      </c>
    </row>
    <row r="108" s="12" customFormat="1">
      <c r="B108" s="186"/>
      <c r="D108" s="187" t="s">
        <v>176</v>
      </c>
      <c r="E108" s="188" t="s">
        <v>3</v>
      </c>
      <c r="F108" s="189" t="s">
        <v>1038</v>
      </c>
      <c r="H108" s="190">
        <v>0.68999999999999995</v>
      </c>
      <c r="I108" s="191"/>
      <c r="L108" s="186"/>
      <c r="M108" s="192"/>
      <c r="N108" s="193"/>
      <c r="O108" s="193"/>
      <c r="P108" s="193"/>
      <c r="Q108" s="193"/>
      <c r="R108" s="193"/>
      <c r="S108" s="193"/>
      <c r="T108" s="194"/>
      <c r="AT108" s="188" t="s">
        <v>176</v>
      </c>
      <c r="AU108" s="188" t="s">
        <v>84</v>
      </c>
      <c r="AV108" s="12" t="s">
        <v>84</v>
      </c>
      <c r="AW108" s="12" t="s">
        <v>35</v>
      </c>
      <c r="AX108" s="12" t="s">
        <v>80</v>
      </c>
      <c r="AY108" s="188" t="s">
        <v>166</v>
      </c>
    </row>
    <row r="109" s="11" customFormat="1" ht="22.8" customHeight="1">
      <c r="B109" s="160"/>
      <c r="D109" s="161" t="s">
        <v>72</v>
      </c>
      <c r="E109" s="171" t="s">
        <v>167</v>
      </c>
      <c r="F109" s="171" t="s">
        <v>168</v>
      </c>
      <c r="I109" s="163"/>
      <c r="J109" s="172">
        <f>BK109</f>
        <v>0</v>
      </c>
      <c r="L109" s="160"/>
      <c r="M109" s="165"/>
      <c r="N109" s="166"/>
      <c r="O109" s="166"/>
      <c r="P109" s="167">
        <f>SUM(P110:P137)</f>
        <v>0</v>
      </c>
      <c r="Q109" s="166"/>
      <c r="R109" s="167">
        <f>SUM(R110:R137)</f>
        <v>0.87863279999999988</v>
      </c>
      <c r="S109" s="166"/>
      <c r="T109" s="168">
        <f>SUM(T110:T137)</f>
        <v>0</v>
      </c>
      <c r="AR109" s="161" t="s">
        <v>80</v>
      </c>
      <c r="AT109" s="169" t="s">
        <v>72</v>
      </c>
      <c r="AU109" s="169" t="s">
        <v>80</v>
      </c>
      <c r="AY109" s="161" t="s">
        <v>166</v>
      </c>
      <c r="BK109" s="170">
        <f>SUM(BK110:BK137)</f>
        <v>0</v>
      </c>
    </row>
    <row r="110" s="1" customFormat="1" ht="16.5" customHeight="1">
      <c r="B110" s="173"/>
      <c r="C110" s="174" t="s">
        <v>84</v>
      </c>
      <c r="D110" s="174" t="s">
        <v>169</v>
      </c>
      <c r="E110" s="175" t="s">
        <v>759</v>
      </c>
      <c r="F110" s="176" t="s">
        <v>760</v>
      </c>
      <c r="G110" s="177" t="s">
        <v>172</v>
      </c>
      <c r="H110" s="178">
        <v>12.07</v>
      </c>
      <c r="I110" s="179"/>
      <c r="J110" s="180">
        <f>ROUND(I110*H110,2)</f>
        <v>0</v>
      </c>
      <c r="K110" s="176" t="s">
        <v>3</v>
      </c>
      <c r="L110" s="35"/>
      <c r="M110" s="181" t="s">
        <v>3</v>
      </c>
      <c r="N110" s="182" t="s">
        <v>45</v>
      </c>
      <c r="O110" s="65"/>
      <c r="P110" s="183">
        <f>O110*H110</f>
        <v>0</v>
      </c>
      <c r="Q110" s="183">
        <v>0.01575</v>
      </c>
      <c r="R110" s="183">
        <f>Q110*H110</f>
        <v>0.19010250000000001</v>
      </c>
      <c r="S110" s="183">
        <v>0</v>
      </c>
      <c r="T110" s="184">
        <f>S110*H110</f>
        <v>0</v>
      </c>
      <c r="AR110" s="17" t="s">
        <v>174</v>
      </c>
      <c r="AT110" s="17" t="s">
        <v>169</v>
      </c>
      <c r="AU110" s="17" t="s">
        <v>84</v>
      </c>
      <c r="AY110" s="17" t="s">
        <v>166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84</v>
      </c>
      <c r="BK110" s="185">
        <f>ROUND(I110*H110,2)</f>
        <v>0</v>
      </c>
      <c r="BL110" s="17" t="s">
        <v>174</v>
      </c>
      <c r="BM110" s="17" t="s">
        <v>1039</v>
      </c>
    </row>
    <row r="111" s="12" customFormat="1">
      <c r="B111" s="186"/>
      <c r="D111" s="187" t="s">
        <v>176</v>
      </c>
      <c r="E111" s="188" t="s">
        <v>3</v>
      </c>
      <c r="F111" s="189" t="s">
        <v>1040</v>
      </c>
      <c r="H111" s="190">
        <v>12.07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88" t="s">
        <v>176</v>
      </c>
      <c r="AU111" s="188" t="s">
        <v>84</v>
      </c>
      <c r="AV111" s="12" t="s">
        <v>84</v>
      </c>
      <c r="AW111" s="12" t="s">
        <v>35</v>
      </c>
      <c r="AX111" s="12" t="s">
        <v>80</v>
      </c>
      <c r="AY111" s="188" t="s">
        <v>166</v>
      </c>
    </row>
    <row r="112" s="1" customFormat="1" ht="16.5" customHeight="1">
      <c r="B112" s="173"/>
      <c r="C112" s="174" t="s">
        <v>99</v>
      </c>
      <c r="D112" s="174" t="s">
        <v>169</v>
      </c>
      <c r="E112" s="175" t="s">
        <v>763</v>
      </c>
      <c r="F112" s="176" t="s">
        <v>764</v>
      </c>
      <c r="G112" s="177" t="s">
        <v>765</v>
      </c>
      <c r="H112" s="178">
        <v>1</v>
      </c>
      <c r="I112" s="179"/>
      <c r="J112" s="180">
        <f>ROUND(I112*H112,2)</f>
        <v>0</v>
      </c>
      <c r="K112" s="176" t="s">
        <v>3</v>
      </c>
      <c r="L112" s="35"/>
      <c r="M112" s="181" t="s">
        <v>3</v>
      </c>
      <c r="N112" s="182" t="s">
        <v>45</v>
      </c>
      <c r="O112" s="65"/>
      <c r="P112" s="183">
        <f>O112*H112</f>
        <v>0</v>
      </c>
      <c r="Q112" s="183">
        <v>0.01575</v>
      </c>
      <c r="R112" s="183">
        <f>Q112*H112</f>
        <v>0.01575</v>
      </c>
      <c r="S112" s="183">
        <v>0</v>
      </c>
      <c r="T112" s="184">
        <f>S112*H112</f>
        <v>0</v>
      </c>
      <c r="AR112" s="17" t="s">
        <v>174</v>
      </c>
      <c r="AT112" s="17" t="s">
        <v>169</v>
      </c>
      <c r="AU112" s="17" t="s">
        <v>84</v>
      </c>
      <c r="AY112" s="17" t="s">
        <v>166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84</v>
      </c>
      <c r="BK112" s="185">
        <f>ROUND(I112*H112,2)</f>
        <v>0</v>
      </c>
      <c r="BL112" s="17" t="s">
        <v>174</v>
      </c>
      <c r="BM112" s="17" t="s">
        <v>1041</v>
      </c>
    </row>
    <row r="113" s="1" customFormat="1" ht="16.5" customHeight="1">
      <c r="B113" s="173"/>
      <c r="C113" s="174" t="s">
        <v>174</v>
      </c>
      <c r="D113" s="174" t="s">
        <v>169</v>
      </c>
      <c r="E113" s="175" t="s">
        <v>767</v>
      </c>
      <c r="F113" s="176" t="s">
        <v>768</v>
      </c>
      <c r="G113" s="177" t="s">
        <v>765</v>
      </c>
      <c r="H113" s="178">
        <v>1</v>
      </c>
      <c r="I113" s="179"/>
      <c r="J113" s="180">
        <f>ROUND(I113*H113,2)</f>
        <v>0</v>
      </c>
      <c r="K113" s="176" t="s">
        <v>3</v>
      </c>
      <c r="L113" s="35"/>
      <c r="M113" s="181" t="s">
        <v>3</v>
      </c>
      <c r="N113" s="182" t="s">
        <v>45</v>
      </c>
      <c r="O113" s="65"/>
      <c r="P113" s="183">
        <f>O113*H113</f>
        <v>0</v>
      </c>
      <c r="Q113" s="183">
        <v>0.01575</v>
      </c>
      <c r="R113" s="183">
        <f>Q113*H113</f>
        <v>0.01575</v>
      </c>
      <c r="S113" s="183">
        <v>0</v>
      </c>
      <c r="T113" s="184">
        <f>S113*H113</f>
        <v>0</v>
      </c>
      <c r="AR113" s="17" t="s">
        <v>174</v>
      </c>
      <c r="AT113" s="17" t="s">
        <v>169</v>
      </c>
      <c r="AU113" s="17" t="s">
        <v>84</v>
      </c>
      <c r="AY113" s="17" t="s">
        <v>166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84</v>
      </c>
      <c r="BK113" s="185">
        <f>ROUND(I113*H113,2)</f>
        <v>0</v>
      </c>
      <c r="BL113" s="17" t="s">
        <v>174</v>
      </c>
      <c r="BM113" s="17" t="s">
        <v>1042</v>
      </c>
    </row>
    <row r="114" s="1" customFormat="1" ht="22.5" customHeight="1">
      <c r="B114" s="173"/>
      <c r="C114" s="174" t="s">
        <v>197</v>
      </c>
      <c r="D114" s="174" t="s">
        <v>169</v>
      </c>
      <c r="E114" s="175" t="s">
        <v>779</v>
      </c>
      <c r="F114" s="176" t="s">
        <v>780</v>
      </c>
      <c r="G114" s="177" t="s">
        <v>172</v>
      </c>
      <c r="H114" s="178">
        <v>1.3799999999999999</v>
      </c>
      <c r="I114" s="179"/>
      <c r="J114" s="180">
        <f>ROUND(I114*H114,2)</f>
        <v>0</v>
      </c>
      <c r="K114" s="176" t="s">
        <v>173</v>
      </c>
      <c r="L114" s="35"/>
      <c r="M114" s="181" t="s">
        <v>3</v>
      </c>
      <c r="N114" s="182" t="s">
        <v>45</v>
      </c>
      <c r="O114" s="65"/>
      <c r="P114" s="183">
        <f>O114*H114</f>
        <v>0</v>
      </c>
      <c r="Q114" s="183">
        <v>0.0082500000000000004</v>
      </c>
      <c r="R114" s="183">
        <f>Q114*H114</f>
        <v>0.011384999999999999</v>
      </c>
      <c r="S114" s="183">
        <v>0</v>
      </c>
      <c r="T114" s="184">
        <f>S114*H114</f>
        <v>0</v>
      </c>
      <c r="AR114" s="17" t="s">
        <v>174</v>
      </c>
      <c r="AT114" s="17" t="s">
        <v>169</v>
      </c>
      <c r="AU114" s="17" t="s">
        <v>84</v>
      </c>
      <c r="AY114" s="17" t="s">
        <v>166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84</v>
      </c>
      <c r="BK114" s="185">
        <f>ROUND(I114*H114,2)</f>
        <v>0</v>
      </c>
      <c r="BL114" s="17" t="s">
        <v>174</v>
      </c>
      <c r="BM114" s="17" t="s">
        <v>1043</v>
      </c>
    </row>
    <row r="115" s="12" customFormat="1">
      <c r="B115" s="186"/>
      <c r="D115" s="187" t="s">
        <v>176</v>
      </c>
      <c r="E115" s="188" t="s">
        <v>3</v>
      </c>
      <c r="F115" s="189" t="s">
        <v>1044</v>
      </c>
      <c r="H115" s="190">
        <v>1.3799999999999999</v>
      </c>
      <c r="I115" s="191"/>
      <c r="L115" s="186"/>
      <c r="M115" s="192"/>
      <c r="N115" s="193"/>
      <c r="O115" s="193"/>
      <c r="P115" s="193"/>
      <c r="Q115" s="193"/>
      <c r="R115" s="193"/>
      <c r="S115" s="193"/>
      <c r="T115" s="194"/>
      <c r="AT115" s="188" t="s">
        <v>176</v>
      </c>
      <c r="AU115" s="188" t="s">
        <v>84</v>
      </c>
      <c r="AV115" s="12" t="s">
        <v>84</v>
      </c>
      <c r="AW115" s="12" t="s">
        <v>35</v>
      </c>
      <c r="AX115" s="12" t="s">
        <v>80</v>
      </c>
      <c r="AY115" s="188" t="s">
        <v>166</v>
      </c>
    </row>
    <row r="116" s="1" customFormat="1" ht="16.5" customHeight="1">
      <c r="B116" s="173"/>
      <c r="C116" s="203" t="s">
        <v>167</v>
      </c>
      <c r="D116" s="203" t="s">
        <v>202</v>
      </c>
      <c r="E116" s="204" t="s">
        <v>783</v>
      </c>
      <c r="F116" s="205" t="s">
        <v>784</v>
      </c>
      <c r="G116" s="206" t="s">
        <v>172</v>
      </c>
      <c r="H116" s="207">
        <v>1.3799999999999999</v>
      </c>
      <c r="I116" s="208"/>
      <c r="J116" s="209">
        <f>ROUND(I116*H116,2)</f>
        <v>0</v>
      </c>
      <c r="K116" s="205" t="s">
        <v>173</v>
      </c>
      <c r="L116" s="210"/>
      <c r="M116" s="211" t="s">
        <v>3</v>
      </c>
      <c r="N116" s="212" t="s">
        <v>45</v>
      </c>
      <c r="O116" s="65"/>
      <c r="P116" s="183">
        <f>O116*H116</f>
        <v>0</v>
      </c>
      <c r="Q116" s="183">
        <v>0.0015</v>
      </c>
      <c r="R116" s="183">
        <f>Q116*H116</f>
        <v>0.0020699999999999998</v>
      </c>
      <c r="S116" s="183">
        <v>0</v>
      </c>
      <c r="T116" s="184">
        <f>S116*H116</f>
        <v>0</v>
      </c>
      <c r="AR116" s="17" t="s">
        <v>206</v>
      </c>
      <c r="AT116" s="17" t="s">
        <v>202</v>
      </c>
      <c r="AU116" s="17" t="s">
        <v>84</v>
      </c>
      <c r="AY116" s="17" t="s">
        <v>166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84</v>
      </c>
      <c r="BK116" s="185">
        <f>ROUND(I116*H116,2)</f>
        <v>0</v>
      </c>
      <c r="BL116" s="17" t="s">
        <v>174</v>
      </c>
      <c r="BM116" s="17" t="s">
        <v>1045</v>
      </c>
    </row>
    <row r="117" s="1" customFormat="1" ht="22.5" customHeight="1">
      <c r="B117" s="173"/>
      <c r="C117" s="174" t="s">
        <v>712</v>
      </c>
      <c r="D117" s="174" t="s">
        <v>169</v>
      </c>
      <c r="E117" s="175" t="s">
        <v>786</v>
      </c>
      <c r="F117" s="176" t="s">
        <v>787</v>
      </c>
      <c r="G117" s="177" t="s">
        <v>172</v>
      </c>
      <c r="H117" s="178">
        <v>29.100000000000001</v>
      </c>
      <c r="I117" s="179"/>
      <c r="J117" s="180">
        <f>ROUND(I117*H117,2)</f>
        <v>0</v>
      </c>
      <c r="K117" s="176" t="s">
        <v>173</v>
      </c>
      <c r="L117" s="35"/>
      <c r="M117" s="181" t="s">
        <v>3</v>
      </c>
      <c r="N117" s="182" t="s">
        <v>45</v>
      </c>
      <c r="O117" s="65"/>
      <c r="P117" s="183">
        <f>O117*H117</f>
        <v>0</v>
      </c>
      <c r="Q117" s="183">
        <v>0.0083199999999999993</v>
      </c>
      <c r="R117" s="183">
        <f>Q117*H117</f>
        <v>0.24211199999999999</v>
      </c>
      <c r="S117" s="183">
        <v>0</v>
      </c>
      <c r="T117" s="184">
        <f>S117*H117</f>
        <v>0</v>
      </c>
      <c r="AR117" s="17" t="s">
        <v>174</v>
      </c>
      <c r="AT117" s="17" t="s">
        <v>169</v>
      </c>
      <c r="AU117" s="17" t="s">
        <v>84</v>
      </c>
      <c r="AY117" s="17" t="s">
        <v>166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84</v>
      </c>
      <c r="BK117" s="185">
        <f>ROUND(I117*H117,2)</f>
        <v>0</v>
      </c>
      <c r="BL117" s="17" t="s">
        <v>174</v>
      </c>
      <c r="BM117" s="17" t="s">
        <v>1046</v>
      </c>
    </row>
    <row r="118" s="12" customFormat="1">
      <c r="B118" s="186"/>
      <c r="D118" s="187" t="s">
        <v>176</v>
      </c>
      <c r="E118" s="188" t="s">
        <v>3</v>
      </c>
      <c r="F118" s="189" t="s">
        <v>1047</v>
      </c>
      <c r="H118" s="190">
        <v>29.100000000000001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88" t="s">
        <v>176</v>
      </c>
      <c r="AU118" s="188" t="s">
        <v>84</v>
      </c>
      <c r="AV118" s="12" t="s">
        <v>84</v>
      </c>
      <c r="AW118" s="12" t="s">
        <v>35</v>
      </c>
      <c r="AX118" s="12" t="s">
        <v>80</v>
      </c>
      <c r="AY118" s="188" t="s">
        <v>166</v>
      </c>
    </row>
    <row r="119" s="1" customFormat="1" ht="16.5" customHeight="1">
      <c r="B119" s="173"/>
      <c r="C119" s="203" t="s">
        <v>206</v>
      </c>
      <c r="D119" s="203" t="s">
        <v>202</v>
      </c>
      <c r="E119" s="204" t="s">
        <v>790</v>
      </c>
      <c r="F119" s="205" t="s">
        <v>791</v>
      </c>
      <c r="G119" s="206" t="s">
        <v>172</v>
      </c>
      <c r="H119" s="207">
        <v>29.681999999999999</v>
      </c>
      <c r="I119" s="208"/>
      <c r="J119" s="209">
        <f>ROUND(I119*H119,2)</f>
        <v>0</v>
      </c>
      <c r="K119" s="205" t="s">
        <v>173</v>
      </c>
      <c r="L119" s="210"/>
      <c r="M119" s="211" t="s">
        <v>3</v>
      </c>
      <c r="N119" s="212" t="s">
        <v>45</v>
      </c>
      <c r="O119" s="65"/>
      <c r="P119" s="183">
        <f>O119*H119</f>
        <v>0</v>
      </c>
      <c r="Q119" s="183">
        <v>0.0023</v>
      </c>
      <c r="R119" s="183">
        <f>Q119*H119</f>
        <v>0.068268599999999999</v>
      </c>
      <c r="S119" s="183">
        <v>0</v>
      </c>
      <c r="T119" s="184">
        <f>S119*H119</f>
        <v>0</v>
      </c>
      <c r="AR119" s="17" t="s">
        <v>206</v>
      </c>
      <c r="AT119" s="17" t="s">
        <v>202</v>
      </c>
      <c r="AU119" s="17" t="s">
        <v>84</v>
      </c>
      <c r="AY119" s="17" t="s">
        <v>166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7" t="s">
        <v>84</v>
      </c>
      <c r="BK119" s="185">
        <f>ROUND(I119*H119,2)</f>
        <v>0</v>
      </c>
      <c r="BL119" s="17" t="s">
        <v>174</v>
      </c>
      <c r="BM119" s="17" t="s">
        <v>1048</v>
      </c>
    </row>
    <row r="120" s="12" customFormat="1">
      <c r="B120" s="186"/>
      <c r="D120" s="187" t="s">
        <v>176</v>
      </c>
      <c r="F120" s="189" t="s">
        <v>1049</v>
      </c>
      <c r="H120" s="190">
        <v>29.681999999999999</v>
      </c>
      <c r="I120" s="191"/>
      <c r="L120" s="186"/>
      <c r="M120" s="192"/>
      <c r="N120" s="193"/>
      <c r="O120" s="193"/>
      <c r="P120" s="193"/>
      <c r="Q120" s="193"/>
      <c r="R120" s="193"/>
      <c r="S120" s="193"/>
      <c r="T120" s="194"/>
      <c r="AT120" s="188" t="s">
        <v>176</v>
      </c>
      <c r="AU120" s="188" t="s">
        <v>84</v>
      </c>
      <c r="AV120" s="12" t="s">
        <v>84</v>
      </c>
      <c r="AW120" s="12" t="s">
        <v>4</v>
      </c>
      <c r="AX120" s="12" t="s">
        <v>80</v>
      </c>
      <c r="AY120" s="188" t="s">
        <v>166</v>
      </c>
    </row>
    <row r="121" s="1" customFormat="1" ht="16.5" customHeight="1">
      <c r="B121" s="173"/>
      <c r="C121" s="174" t="s">
        <v>219</v>
      </c>
      <c r="D121" s="174" t="s">
        <v>169</v>
      </c>
      <c r="E121" s="175" t="s">
        <v>803</v>
      </c>
      <c r="F121" s="176" t="s">
        <v>804</v>
      </c>
      <c r="G121" s="177" t="s">
        <v>200</v>
      </c>
      <c r="H121" s="178">
        <v>6.5499999999999998</v>
      </c>
      <c r="I121" s="179"/>
      <c r="J121" s="180">
        <f>ROUND(I121*H121,2)</f>
        <v>0</v>
      </c>
      <c r="K121" s="176" t="s">
        <v>173</v>
      </c>
      <c r="L121" s="35"/>
      <c r="M121" s="181" t="s">
        <v>3</v>
      </c>
      <c r="N121" s="182" t="s">
        <v>45</v>
      </c>
      <c r="O121" s="65"/>
      <c r="P121" s="183">
        <f>O121*H121</f>
        <v>0</v>
      </c>
      <c r="Q121" s="183">
        <v>6.0000000000000002E-05</v>
      </c>
      <c r="R121" s="183">
        <f>Q121*H121</f>
        <v>0.00039300000000000001</v>
      </c>
      <c r="S121" s="183">
        <v>0</v>
      </c>
      <c r="T121" s="184">
        <f>S121*H121</f>
        <v>0</v>
      </c>
      <c r="AR121" s="17" t="s">
        <v>174</v>
      </c>
      <c r="AT121" s="17" t="s">
        <v>169</v>
      </c>
      <c r="AU121" s="17" t="s">
        <v>84</v>
      </c>
      <c r="AY121" s="17" t="s">
        <v>166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84</v>
      </c>
      <c r="BK121" s="185">
        <f>ROUND(I121*H121,2)</f>
        <v>0</v>
      </c>
      <c r="BL121" s="17" t="s">
        <v>174</v>
      </c>
      <c r="BM121" s="17" t="s">
        <v>1050</v>
      </c>
    </row>
    <row r="122" s="12" customFormat="1">
      <c r="B122" s="186"/>
      <c r="D122" s="187" t="s">
        <v>176</v>
      </c>
      <c r="E122" s="188" t="s">
        <v>3</v>
      </c>
      <c r="F122" s="189" t="s">
        <v>1051</v>
      </c>
      <c r="H122" s="190">
        <v>6.5499999999999998</v>
      </c>
      <c r="I122" s="191"/>
      <c r="L122" s="186"/>
      <c r="M122" s="192"/>
      <c r="N122" s="193"/>
      <c r="O122" s="193"/>
      <c r="P122" s="193"/>
      <c r="Q122" s="193"/>
      <c r="R122" s="193"/>
      <c r="S122" s="193"/>
      <c r="T122" s="194"/>
      <c r="AT122" s="188" t="s">
        <v>176</v>
      </c>
      <c r="AU122" s="188" t="s">
        <v>84</v>
      </c>
      <c r="AV122" s="12" t="s">
        <v>84</v>
      </c>
      <c r="AW122" s="12" t="s">
        <v>35</v>
      </c>
      <c r="AX122" s="12" t="s">
        <v>80</v>
      </c>
      <c r="AY122" s="188" t="s">
        <v>166</v>
      </c>
    </row>
    <row r="123" s="1" customFormat="1" ht="16.5" customHeight="1">
      <c r="B123" s="173"/>
      <c r="C123" s="203" t="s">
        <v>225</v>
      </c>
      <c r="D123" s="203" t="s">
        <v>202</v>
      </c>
      <c r="E123" s="204" t="s">
        <v>807</v>
      </c>
      <c r="F123" s="205" t="s">
        <v>808</v>
      </c>
      <c r="G123" s="206" t="s">
        <v>200</v>
      </c>
      <c r="H123" s="207">
        <v>6.5499999999999998</v>
      </c>
      <c r="I123" s="208"/>
      <c r="J123" s="209">
        <f>ROUND(I123*H123,2)</f>
        <v>0</v>
      </c>
      <c r="K123" s="205" t="s">
        <v>173</v>
      </c>
      <c r="L123" s="210"/>
      <c r="M123" s="211" t="s">
        <v>3</v>
      </c>
      <c r="N123" s="212" t="s">
        <v>45</v>
      </c>
      <c r="O123" s="65"/>
      <c r="P123" s="183">
        <f>O123*H123</f>
        <v>0</v>
      </c>
      <c r="Q123" s="183">
        <v>0.00032000000000000003</v>
      </c>
      <c r="R123" s="183">
        <f>Q123*H123</f>
        <v>0.0020960000000000002</v>
      </c>
      <c r="S123" s="183">
        <v>0</v>
      </c>
      <c r="T123" s="184">
        <f>S123*H123</f>
        <v>0</v>
      </c>
      <c r="AR123" s="17" t="s">
        <v>206</v>
      </c>
      <c r="AT123" s="17" t="s">
        <v>202</v>
      </c>
      <c r="AU123" s="17" t="s">
        <v>84</v>
      </c>
      <c r="AY123" s="17" t="s">
        <v>166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84</v>
      </c>
      <c r="BK123" s="185">
        <f>ROUND(I123*H123,2)</f>
        <v>0</v>
      </c>
      <c r="BL123" s="17" t="s">
        <v>174</v>
      </c>
      <c r="BM123" s="17" t="s">
        <v>1052</v>
      </c>
    </row>
    <row r="124" s="1" customFormat="1" ht="16.5" customHeight="1">
      <c r="B124" s="173"/>
      <c r="C124" s="174" t="s">
        <v>230</v>
      </c>
      <c r="D124" s="174" t="s">
        <v>169</v>
      </c>
      <c r="E124" s="175" t="s">
        <v>810</v>
      </c>
      <c r="F124" s="176" t="s">
        <v>811</v>
      </c>
      <c r="G124" s="177" t="s">
        <v>200</v>
      </c>
      <c r="H124" s="178">
        <v>11.300000000000001</v>
      </c>
      <c r="I124" s="179"/>
      <c r="J124" s="180">
        <f>ROUND(I124*H124,2)</f>
        <v>0</v>
      </c>
      <c r="K124" s="176" t="s">
        <v>173</v>
      </c>
      <c r="L124" s="35"/>
      <c r="M124" s="181" t="s">
        <v>3</v>
      </c>
      <c r="N124" s="182" t="s">
        <v>45</v>
      </c>
      <c r="O124" s="65"/>
      <c r="P124" s="183">
        <f>O124*H124</f>
        <v>0</v>
      </c>
      <c r="Q124" s="183">
        <v>0.00025000000000000001</v>
      </c>
      <c r="R124" s="183">
        <f>Q124*H124</f>
        <v>0.0028250000000000003</v>
      </c>
      <c r="S124" s="183">
        <v>0</v>
      </c>
      <c r="T124" s="184">
        <f>S124*H124</f>
        <v>0</v>
      </c>
      <c r="AR124" s="17" t="s">
        <v>174</v>
      </c>
      <c r="AT124" s="17" t="s">
        <v>169</v>
      </c>
      <c r="AU124" s="17" t="s">
        <v>84</v>
      </c>
      <c r="AY124" s="17" t="s">
        <v>166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7" t="s">
        <v>84</v>
      </c>
      <c r="BK124" s="185">
        <f>ROUND(I124*H124,2)</f>
        <v>0</v>
      </c>
      <c r="BL124" s="17" t="s">
        <v>174</v>
      </c>
      <c r="BM124" s="17" t="s">
        <v>1053</v>
      </c>
    </row>
    <row r="125" s="12" customFormat="1">
      <c r="B125" s="186"/>
      <c r="D125" s="187" t="s">
        <v>176</v>
      </c>
      <c r="E125" s="188" t="s">
        <v>3</v>
      </c>
      <c r="F125" s="189" t="s">
        <v>1054</v>
      </c>
      <c r="H125" s="190">
        <v>0.80000000000000004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88" t="s">
        <v>176</v>
      </c>
      <c r="AU125" s="188" t="s">
        <v>84</v>
      </c>
      <c r="AV125" s="12" t="s">
        <v>84</v>
      </c>
      <c r="AW125" s="12" t="s">
        <v>35</v>
      </c>
      <c r="AX125" s="12" t="s">
        <v>73</v>
      </c>
      <c r="AY125" s="188" t="s">
        <v>166</v>
      </c>
    </row>
    <row r="126" s="12" customFormat="1">
      <c r="B126" s="186"/>
      <c r="D126" s="187" t="s">
        <v>176</v>
      </c>
      <c r="E126" s="188" t="s">
        <v>3</v>
      </c>
      <c r="F126" s="189" t="s">
        <v>1055</v>
      </c>
      <c r="H126" s="190">
        <v>10.5</v>
      </c>
      <c r="I126" s="191"/>
      <c r="L126" s="186"/>
      <c r="M126" s="192"/>
      <c r="N126" s="193"/>
      <c r="O126" s="193"/>
      <c r="P126" s="193"/>
      <c r="Q126" s="193"/>
      <c r="R126" s="193"/>
      <c r="S126" s="193"/>
      <c r="T126" s="194"/>
      <c r="AT126" s="188" t="s">
        <v>176</v>
      </c>
      <c r="AU126" s="188" t="s">
        <v>84</v>
      </c>
      <c r="AV126" s="12" t="s">
        <v>84</v>
      </c>
      <c r="AW126" s="12" t="s">
        <v>35</v>
      </c>
      <c r="AX126" s="12" t="s">
        <v>73</v>
      </c>
      <c r="AY126" s="188" t="s">
        <v>166</v>
      </c>
    </row>
    <row r="127" s="13" customFormat="1">
      <c r="B127" s="195"/>
      <c r="D127" s="187" t="s">
        <v>176</v>
      </c>
      <c r="E127" s="196" t="s">
        <v>3</v>
      </c>
      <c r="F127" s="197" t="s">
        <v>188</v>
      </c>
      <c r="H127" s="198">
        <v>11.300000000000001</v>
      </c>
      <c r="I127" s="199"/>
      <c r="L127" s="195"/>
      <c r="M127" s="200"/>
      <c r="N127" s="201"/>
      <c r="O127" s="201"/>
      <c r="P127" s="201"/>
      <c r="Q127" s="201"/>
      <c r="R127" s="201"/>
      <c r="S127" s="201"/>
      <c r="T127" s="202"/>
      <c r="AT127" s="196" t="s">
        <v>176</v>
      </c>
      <c r="AU127" s="196" t="s">
        <v>84</v>
      </c>
      <c r="AV127" s="13" t="s">
        <v>174</v>
      </c>
      <c r="AW127" s="13" t="s">
        <v>35</v>
      </c>
      <c r="AX127" s="13" t="s">
        <v>80</v>
      </c>
      <c r="AY127" s="196" t="s">
        <v>166</v>
      </c>
    </row>
    <row r="128" s="1" customFormat="1" ht="16.5" customHeight="1">
      <c r="B128" s="173"/>
      <c r="C128" s="203" t="s">
        <v>235</v>
      </c>
      <c r="D128" s="203" t="s">
        <v>202</v>
      </c>
      <c r="E128" s="204" t="s">
        <v>815</v>
      </c>
      <c r="F128" s="205" t="s">
        <v>816</v>
      </c>
      <c r="G128" s="206" t="s">
        <v>200</v>
      </c>
      <c r="H128" s="207">
        <v>0.83999999999999997</v>
      </c>
      <c r="I128" s="208"/>
      <c r="J128" s="209">
        <f>ROUND(I128*H128,2)</f>
        <v>0</v>
      </c>
      <c r="K128" s="205" t="s">
        <v>173</v>
      </c>
      <c r="L128" s="210"/>
      <c r="M128" s="211" t="s">
        <v>3</v>
      </c>
      <c r="N128" s="212" t="s">
        <v>45</v>
      </c>
      <c r="O128" s="65"/>
      <c r="P128" s="183">
        <f>O128*H128</f>
        <v>0</v>
      </c>
      <c r="Q128" s="183">
        <v>0.00020000000000000001</v>
      </c>
      <c r="R128" s="183">
        <f>Q128*H128</f>
        <v>0.00016799999999999999</v>
      </c>
      <c r="S128" s="183">
        <v>0</v>
      </c>
      <c r="T128" s="184">
        <f>S128*H128</f>
        <v>0</v>
      </c>
      <c r="AR128" s="17" t="s">
        <v>206</v>
      </c>
      <c r="AT128" s="17" t="s">
        <v>202</v>
      </c>
      <c r="AU128" s="17" t="s">
        <v>84</v>
      </c>
      <c r="AY128" s="17" t="s">
        <v>166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84</v>
      </c>
      <c r="BK128" s="185">
        <f>ROUND(I128*H128,2)</f>
        <v>0</v>
      </c>
      <c r="BL128" s="17" t="s">
        <v>174</v>
      </c>
      <c r="BM128" s="17" t="s">
        <v>1056</v>
      </c>
    </row>
    <row r="129" s="12" customFormat="1">
      <c r="B129" s="186"/>
      <c r="D129" s="187" t="s">
        <v>176</v>
      </c>
      <c r="F129" s="189" t="s">
        <v>1057</v>
      </c>
      <c r="H129" s="190">
        <v>0.83999999999999997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88" t="s">
        <v>176</v>
      </c>
      <c r="AU129" s="188" t="s">
        <v>84</v>
      </c>
      <c r="AV129" s="12" t="s">
        <v>84</v>
      </c>
      <c r="AW129" s="12" t="s">
        <v>4</v>
      </c>
      <c r="AX129" s="12" t="s">
        <v>80</v>
      </c>
      <c r="AY129" s="188" t="s">
        <v>166</v>
      </c>
    </row>
    <row r="130" s="1" customFormat="1" ht="16.5" customHeight="1">
      <c r="B130" s="173"/>
      <c r="C130" s="203" t="s">
        <v>239</v>
      </c>
      <c r="D130" s="203" t="s">
        <v>202</v>
      </c>
      <c r="E130" s="204" t="s">
        <v>819</v>
      </c>
      <c r="F130" s="205" t="s">
        <v>820</v>
      </c>
      <c r="G130" s="206" t="s">
        <v>200</v>
      </c>
      <c r="H130" s="207">
        <v>10.5</v>
      </c>
      <c r="I130" s="208"/>
      <c r="J130" s="209">
        <f>ROUND(I130*H130,2)</f>
        <v>0</v>
      </c>
      <c r="K130" s="205" t="s">
        <v>173</v>
      </c>
      <c r="L130" s="210"/>
      <c r="M130" s="211" t="s">
        <v>3</v>
      </c>
      <c r="N130" s="212" t="s">
        <v>45</v>
      </c>
      <c r="O130" s="65"/>
      <c r="P130" s="183">
        <f>O130*H130</f>
        <v>0</v>
      </c>
      <c r="Q130" s="183">
        <v>4.0000000000000003E-05</v>
      </c>
      <c r="R130" s="183">
        <f>Q130*H130</f>
        <v>0.00042000000000000002</v>
      </c>
      <c r="S130" s="183">
        <v>0</v>
      </c>
      <c r="T130" s="184">
        <f>S130*H130</f>
        <v>0</v>
      </c>
      <c r="AR130" s="17" t="s">
        <v>206</v>
      </c>
      <c r="AT130" s="17" t="s">
        <v>202</v>
      </c>
      <c r="AU130" s="17" t="s">
        <v>84</v>
      </c>
      <c r="AY130" s="17" t="s">
        <v>166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84</v>
      </c>
      <c r="BK130" s="185">
        <f>ROUND(I130*H130,2)</f>
        <v>0</v>
      </c>
      <c r="BL130" s="17" t="s">
        <v>174</v>
      </c>
      <c r="BM130" s="17" t="s">
        <v>1058</v>
      </c>
    </row>
    <row r="131" s="12" customFormat="1">
      <c r="B131" s="186"/>
      <c r="D131" s="187" t="s">
        <v>176</v>
      </c>
      <c r="E131" s="188" t="s">
        <v>3</v>
      </c>
      <c r="F131" s="189" t="s">
        <v>1059</v>
      </c>
      <c r="H131" s="190">
        <v>10.5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88" t="s">
        <v>176</v>
      </c>
      <c r="AU131" s="188" t="s">
        <v>84</v>
      </c>
      <c r="AV131" s="12" t="s">
        <v>84</v>
      </c>
      <c r="AW131" s="12" t="s">
        <v>35</v>
      </c>
      <c r="AX131" s="12" t="s">
        <v>80</v>
      </c>
      <c r="AY131" s="188" t="s">
        <v>166</v>
      </c>
    </row>
    <row r="132" s="1" customFormat="1" ht="16.5" customHeight="1">
      <c r="B132" s="173"/>
      <c r="C132" s="174" t="s">
        <v>248</v>
      </c>
      <c r="D132" s="174" t="s">
        <v>169</v>
      </c>
      <c r="E132" s="175" t="s">
        <v>824</v>
      </c>
      <c r="F132" s="176" t="s">
        <v>825</v>
      </c>
      <c r="G132" s="177" t="s">
        <v>172</v>
      </c>
      <c r="H132" s="178">
        <v>29.789999999999999</v>
      </c>
      <c r="I132" s="179"/>
      <c r="J132" s="180">
        <f>ROUND(I132*H132,2)</f>
        <v>0</v>
      </c>
      <c r="K132" s="176" t="s">
        <v>173</v>
      </c>
      <c r="L132" s="35"/>
      <c r="M132" s="181" t="s">
        <v>3</v>
      </c>
      <c r="N132" s="182" t="s">
        <v>45</v>
      </c>
      <c r="O132" s="65"/>
      <c r="P132" s="183">
        <f>O132*H132</f>
        <v>0</v>
      </c>
      <c r="Q132" s="183">
        <v>0.00348</v>
      </c>
      <c r="R132" s="183">
        <f>Q132*H132</f>
        <v>0.1036692</v>
      </c>
      <c r="S132" s="183">
        <v>0</v>
      </c>
      <c r="T132" s="184">
        <f>S132*H132</f>
        <v>0</v>
      </c>
      <c r="AR132" s="17" t="s">
        <v>174</v>
      </c>
      <c r="AT132" s="17" t="s">
        <v>169</v>
      </c>
      <c r="AU132" s="17" t="s">
        <v>84</v>
      </c>
      <c r="AY132" s="17" t="s">
        <v>166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84</v>
      </c>
      <c r="BK132" s="185">
        <f>ROUND(I132*H132,2)</f>
        <v>0</v>
      </c>
      <c r="BL132" s="17" t="s">
        <v>174</v>
      </c>
      <c r="BM132" s="17" t="s">
        <v>1060</v>
      </c>
    </row>
    <row r="133" s="12" customFormat="1">
      <c r="B133" s="186"/>
      <c r="D133" s="187" t="s">
        <v>176</v>
      </c>
      <c r="E133" s="188" t="s">
        <v>3</v>
      </c>
      <c r="F133" s="189" t="s">
        <v>1061</v>
      </c>
      <c r="H133" s="190">
        <v>29.789999999999999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88" t="s">
        <v>176</v>
      </c>
      <c r="AU133" s="188" t="s">
        <v>84</v>
      </c>
      <c r="AV133" s="12" t="s">
        <v>84</v>
      </c>
      <c r="AW133" s="12" t="s">
        <v>35</v>
      </c>
      <c r="AX133" s="12" t="s">
        <v>80</v>
      </c>
      <c r="AY133" s="188" t="s">
        <v>166</v>
      </c>
    </row>
    <row r="134" s="1" customFormat="1" ht="16.5" customHeight="1">
      <c r="B134" s="173"/>
      <c r="C134" s="174" t="s">
        <v>9</v>
      </c>
      <c r="D134" s="174" t="s">
        <v>169</v>
      </c>
      <c r="E134" s="175" t="s">
        <v>216</v>
      </c>
      <c r="F134" s="176" t="s">
        <v>217</v>
      </c>
      <c r="G134" s="177" t="s">
        <v>172</v>
      </c>
      <c r="H134" s="178">
        <v>8.9000000000000004</v>
      </c>
      <c r="I134" s="179"/>
      <c r="J134" s="180">
        <f>ROUND(I134*H134,2)</f>
        <v>0</v>
      </c>
      <c r="K134" s="176" t="s">
        <v>3</v>
      </c>
      <c r="L134" s="35"/>
      <c r="M134" s="181" t="s">
        <v>3</v>
      </c>
      <c r="N134" s="182" t="s">
        <v>45</v>
      </c>
      <c r="O134" s="65"/>
      <c r="P134" s="183">
        <f>O134*H134</f>
        <v>0</v>
      </c>
      <c r="Q134" s="183">
        <v>0.025059999999999999</v>
      </c>
      <c r="R134" s="183">
        <f>Q134*H134</f>
        <v>0.22303400000000001</v>
      </c>
      <c r="S134" s="183">
        <v>0</v>
      </c>
      <c r="T134" s="184">
        <f>S134*H134</f>
        <v>0</v>
      </c>
      <c r="AR134" s="17" t="s">
        <v>174</v>
      </c>
      <c r="AT134" s="17" t="s">
        <v>169</v>
      </c>
      <c r="AU134" s="17" t="s">
        <v>84</v>
      </c>
      <c r="AY134" s="17" t="s">
        <v>166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84</v>
      </c>
      <c r="BK134" s="185">
        <f>ROUND(I134*H134,2)</f>
        <v>0</v>
      </c>
      <c r="BL134" s="17" t="s">
        <v>174</v>
      </c>
      <c r="BM134" s="17" t="s">
        <v>1062</v>
      </c>
    </row>
    <row r="135" s="12" customFormat="1">
      <c r="B135" s="186"/>
      <c r="D135" s="187" t="s">
        <v>176</v>
      </c>
      <c r="E135" s="188" t="s">
        <v>3</v>
      </c>
      <c r="F135" s="189" t="s">
        <v>1063</v>
      </c>
      <c r="H135" s="190">
        <v>8.9000000000000004</v>
      </c>
      <c r="I135" s="191"/>
      <c r="L135" s="186"/>
      <c r="M135" s="192"/>
      <c r="N135" s="193"/>
      <c r="O135" s="193"/>
      <c r="P135" s="193"/>
      <c r="Q135" s="193"/>
      <c r="R135" s="193"/>
      <c r="S135" s="193"/>
      <c r="T135" s="194"/>
      <c r="AT135" s="188" t="s">
        <v>176</v>
      </c>
      <c r="AU135" s="188" t="s">
        <v>84</v>
      </c>
      <c r="AV135" s="12" t="s">
        <v>84</v>
      </c>
      <c r="AW135" s="12" t="s">
        <v>35</v>
      </c>
      <c r="AX135" s="12" t="s">
        <v>80</v>
      </c>
      <c r="AY135" s="188" t="s">
        <v>166</v>
      </c>
    </row>
    <row r="136" s="1" customFormat="1" ht="16.5" customHeight="1">
      <c r="B136" s="173"/>
      <c r="C136" s="174" t="s">
        <v>184</v>
      </c>
      <c r="D136" s="174" t="s">
        <v>169</v>
      </c>
      <c r="E136" s="175" t="s">
        <v>837</v>
      </c>
      <c r="F136" s="176" t="s">
        <v>838</v>
      </c>
      <c r="G136" s="177" t="s">
        <v>200</v>
      </c>
      <c r="H136" s="178">
        <v>6.5499999999999998</v>
      </c>
      <c r="I136" s="179"/>
      <c r="J136" s="180">
        <f>ROUND(I136*H136,2)</f>
        <v>0</v>
      </c>
      <c r="K136" s="176" t="s">
        <v>3</v>
      </c>
      <c r="L136" s="35"/>
      <c r="M136" s="181" t="s">
        <v>3</v>
      </c>
      <c r="N136" s="182" t="s">
        <v>45</v>
      </c>
      <c r="O136" s="65"/>
      <c r="P136" s="183">
        <f>O136*H136</f>
        <v>0</v>
      </c>
      <c r="Q136" s="183">
        <v>9.0000000000000006E-05</v>
      </c>
      <c r="R136" s="183">
        <f>Q136*H136</f>
        <v>0.00058950000000000007</v>
      </c>
      <c r="S136" s="183">
        <v>0</v>
      </c>
      <c r="T136" s="184">
        <f>S136*H136</f>
        <v>0</v>
      </c>
      <c r="AR136" s="17" t="s">
        <v>174</v>
      </c>
      <c r="AT136" s="17" t="s">
        <v>169</v>
      </c>
      <c r="AU136" s="17" t="s">
        <v>84</v>
      </c>
      <c r="AY136" s="17" t="s">
        <v>166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7" t="s">
        <v>84</v>
      </c>
      <c r="BK136" s="185">
        <f>ROUND(I136*H136,2)</f>
        <v>0</v>
      </c>
      <c r="BL136" s="17" t="s">
        <v>174</v>
      </c>
      <c r="BM136" s="17" t="s">
        <v>1064</v>
      </c>
    </row>
    <row r="137" s="12" customFormat="1">
      <c r="B137" s="186"/>
      <c r="D137" s="187" t="s">
        <v>176</v>
      </c>
      <c r="E137" s="188" t="s">
        <v>3</v>
      </c>
      <c r="F137" s="189" t="s">
        <v>1051</v>
      </c>
      <c r="H137" s="190">
        <v>6.5499999999999998</v>
      </c>
      <c r="I137" s="191"/>
      <c r="L137" s="186"/>
      <c r="M137" s="192"/>
      <c r="N137" s="193"/>
      <c r="O137" s="193"/>
      <c r="P137" s="193"/>
      <c r="Q137" s="193"/>
      <c r="R137" s="193"/>
      <c r="S137" s="193"/>
      <c r="T137" s="194"/>
      <c r="AT137" s="188" t="s">
        <v>176</v>
      </c>
      <c r="AU137" s="188" t="s">
        <v>84</v>
      </c>
      <c r="AV137" s="12" t="s">
        <v>84</v>
      </c>
      <c r="AW137" s="12" t="s">
        <v>35</v>
      </c>
      <c r="AX137" s="12" t="s">
        <v>80</v>
      </c>
      <c r="AY137" s="188" t="s">
        <v>166</v>
      </c>
    </row>
    <row r="138" s="11" customFormat="1" ht="22.8" customHeight="1">
      <c r="B138" s="160"/>
      <c r="D138" s="161" t="s">
        <v>72</v>
      </c>
      <c r="E138" s="171" t="s">
        <v>219</v>
      </c>
      <c r="F138" s="171" t="s">
        <v>224</v>
      </c>
      <c r="I138" s="163"/>
      <c r="J138" s="172">
        <f>BK138</f>
        <v>0</v>
      </c>
      <c r="L138" s="160"/>
      <c r="M138" s="165"/>
      <c r="N138" s="166"/>
      <c r="O138" s="166"/>
      <c r="P138" s="167">
        <f>SUM(P139:P149)</f>
        <v>0</v>
      </c>
      <c r="Q138" s="166"/>
      <c r="R138" s="167">
        <f>SUM(R139:R149)</f>
        <v>0</v>
      </c>
      <c r="S138" s="166"/>
      <c r="T138" s="168">
        <f>SUM(T139:T149)</f>
        <v>1.8959030000000001</v>
      </c>
      <c r="AR138" s="161" t="s">
        <v>80</v>
      </c>
      <c r="AT138" s="169" t="s">
        <v>72</v>
      </c>
      <c r="AU138" s="169" t="s">
        <v>80</v>
      </c>
      <c r="AY138" s="161" t="s">
        <v>166</v>
      </c>
      <c r="BK138" s="170">
        <f>SUM(BK139:BK149)</f>
        <v>0</v>
      </c>
    </row>
    <row r="139" s="1" customFormat="1" ht="16.5" customHeight="1">
      <c r="B139" s="173"/>
      <c r="C139" s="174" t="s">
        <v>261</v>
      </c>
      <c r="D139" s="174" t="s">
        <v>169</v>
      </c>
      <c r="E139" s="175" t="s">
        <v>240</v>
      </c>
      <c r="F139" s="176" t="s">
        <v>241</v>
      </c>
      <c r="G139" s="177" t="s">
        <v>172</v>
      </c>
      <c r="H139" s="178">
        <v>8.9000000000000004</v>
      </c>
      <c r="I139" s="179"/>
      <c r="J139" s="180">
        <f>ROUND(I139*H139,2)</f>
        <v>0</v>
      </c>
      <c r="K139" s="176" t="s">
        <v>173</v>
      </c>
      <c r="L139" s="35"/>
      <c r="M139" s="181" t="s">
        <v>3</v>
      </c>
      <c r="N139" s="182" t="s">
        <v>45</v>
      </c>
      <c r="O139" s="65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AR139" s="17" t="s">
        <v>174</v>
      </c>
      <c r="AT139" s="17" t="s">
        <v>169</v>
      </c>
      <c r="AU139" s="17" t="s">
        <v>84</v>
      </c>
      <c r="AY139" s="17" t="s">
        <v>166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84</v>
      </c>
      <c r="BK139" s="185">
        <f>ROUND(I139*H139,2)</f>
        <v>0</v>
      </c>
      <c r="BL139" s="17" t="s">
        <v>174</v>
      </c>
      <c r="BM139" s="17" t="s">
        <v>1065</v>
      </c>
    </row>
    <row r="140" s="12" customFormat="1">
      <c r="B140" s="186"/>
      <c r="D140" s="187" t="s">
        <v>176</v>
      </c>
      <c r="E140" s="188" t="s">
        <v>3</v>
      </c>
      <c r="F140" s="189" t="s">
        <v>1063</v>
      </c>
      <c r="H140" s="190">
        <v>8.9000000000000004</v>
      </c>
      <c r="I140" s="191"/>
      <c r="L140" s="186"/>
      <c r="M140" s="192"/>
      <c r="N140" s="193"/>
      <c r="O140" s="193"/>
      <c r="P140" s="193"/>
      <c r="Q140" s="193"/>
      <c r="R140" s="193"/>
      <c r="S140" s="193"/>
      <c r="T140" s="194"/>
      <c r="AT140" s="188" t="s">
        <v>176</v>
      </c>
      <c r="AU140" s="188" t="s">
        <v>84</v>
      </c>
      <c r="AV140" s="12" t="s">
        <v>84</v>
      </c>
      <c r="AW140" s="12" t="s">
        <v>35</v>
      </c>
      <c r="AX140" s="12" t="s">
        <v>80</v>
      </c>
      <c r="AY140" s="188" t="s">
        <v>166</v>
      </c>
    </row>
    <row r="141" s="1" customFormat="1" ht="16.5" customHeight="1">
      <c r="B141" s="173"/>
      <c r="C141" s="174" t="s">
        <v>823</v>
      </c>
      <c r="D141" s="174" t="s">
        <v>169</v>
      </c>
      <c r="E141" s="175" t="s">
        <v>253</v>
      </c>
      <c r="F141" s="176" t="s">
        <v>254</v>
      </c>
      <c r="G141" s="177" t="s">
        <v>255</v>
      </c>
      <c r="H141" s="178">
        <v>0.44500000000000001</v>
      </c>
      <c r="I141" s="179"/>
      <c r="J141" s="180">
        <f>ROUND(I141*H141,2)</f>
        <v>0</v>
      </c>
      <c r="K141" s="176" t="s">
        <v>173</v>
      </c>
      <c r="L141" s="35"/>
      <c r="M141" s="181" t="s">
        <v>3</v>
      </c>
      <c r="N141" s="182" t="s">
        <v>45</v>
      </c>
      <c r="O141" s="65"/>
      <c r="P141" s="183">
        <f>O141*H141</f>
        <v>0</v>
      </c>
      <c r="Q141" s="183">
        <v>0</v>
      </c>
      <c r="R141" s="183">
        <f>Q141*H141</f>
        <v>0</v>
      </c>
      <c r="S141" s="183">
        <v>2.2000000000000002</v>
      </c>
      <c r="T141" s="184">
        <f>S141*H141</f>
        <v>0.97900000000000009</v>
      </c>
      <c r="AR141" s="17" t="s">
        <v>174</v>
      </c>
      <c r="AT141" s="17" t="s">
        <v>169</v>
      </c>
      <c r="AU141" s="17" t="s">
        <v>84</v>
      </c>
      <c r="AY141" s="17" t="s">
        <v>166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84</v>
      </c>
      <c r="BK141" s="185">
        <f>ROUND(I141*H141,2)</f>
        <v>0</v>
      </c>
      <c r="BL141" s="17" t="s">
        <v>174</v>
      </c>
      <c r="BM141" s="17" t="s">
        <v>1066</v>
      </c>
    </row>
    <row r="142" s="12" customFormat="1">
      <c r="B142" s="186"/>
      <c r="D142" s="187" t="s">
        <v>176</v>
      </c>
      <c r="E142" s="188" t="s">
        <v>3</v>
      </c>
      <c r="F142" s="189" t="s">
        <v>1067</v>
      </c>
      <c r="H142" s="190">
        <v>0.44500000000000001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88" t="s">
        <v>176</v>
      </c>
      <c r="AU142" s="188" t="s">
        <v>84</v>
      </c>
      <c r="AV142" s="12" t="s">
        <v>84</v>
      </c>
      <c r="AW142" s="12" t="s">
        <v>35</v>
      </c>
      <c r="AX142" s="12" t="s">
        <v>80</v>
      </c>
      <c r="AY142" s="188" t="s">
        <v>166</v>
      </c>
    </row>
    <row r="143" s="1" customFormat="1" ht="22.5" customHeight="1">
      <c r="B143" s="173"/>
      <c r="C143" s="174" t="s">
        <v>829</v>
      </c>
      <c r="D143" s="174" t="s">
        <v>169</v>
      </c>
      <c r="E143" s="175" t="s">
        <v>258</v>
      </c>
      <c r="F143" s="176" t="s">
        <v>259</v>
      </c>
      <c r="G143" s="177" t="s">
        <v>172</v>
      </c>
      <c r="H143" s="178">
        <v>8.9000000000000004</v>
      </c>
      <c r="I143" s="179"/>
      <c r="J143" s="180">
        <f>ROUND(I143*H143,2)</f>
        <v>0</v>
      </c>
      <c r="K143" s="176" t="s">
        <v>173</v>
      </c>
      <c r="L143" s="35"/>
      <c r="M143" s="181" t="s">
        <v>3</v>
      </c>
      <c r="N143" s="182" t="s">
        <v>45</v>
      </c>
      <c r="O143" s="65"/>
      <c r="P143" s="183">
        <f>O143*H143</f>
        <v>0</v>
      </c>
      <c r="Q143" s="183">
        <v>0</v>
      </c>
      <c r="R143" s="183">
        <f>Q143*H143</f>
        <v>0</v>
      </c>
      <c r="S143" s="183">
        <v>0.035000000000000003</v>
      </c>
      <c r="T143" s="184">
        <f>S143*H143</f>
        <v>0.31150000000000005</v>
      </c>
      <c r="AR143" s="17" t="s">
        <v>174</v>
      </c>
      <c r="AT143" s="17" t="s">
        <v>169</v>
      </c>
      <c r="AU143" s="17" t="s">
        <v>84</v>
      </c>
      <c r="AY143" s="17" t="s">
        <v>166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84</v>
      </c>
      <c r="BK143" s="185">
        <f>ROUND(I143*H143,2)</f>
        <v>0</v>
      </c>
      <c r="BL143" s="17" t="s">
        <v>174</v>
      </c>
      <c r="BM143" s="17" t="s">
        <v>1068</v>
      </c>
    </row>
    <row r="144" s="12" customFormat="1">
      <c r="B144" s="186"/>
      <c r="D144" s="187" t="s">
        <v>176</v>
      </c>
      <c r="E144" s="188" t="s">
        <v>3</v>
      </c>
      <c r="F144" s="189" t="s">
        <v>1063</v>
      </c>
      <c r="H144" s="190">
        <v>8.9000000000000004</v>
      </c>
      <c r="I144" s="191"/>
      <c r="L144" s="186"/>
      <c r="M144" s="192"/>
      <c r="N144" s="193"/>
      <c r="O144" s="193"/>
      <c r="P144" s="193"/>
      <c r="Q144" s="193"/>
      <c r="R144" s="193"/>
      <c r="S144" s="193"/>
      <c r="T144" s="194"/>
      <c r="AT144" s="188" t="s">
        <v>176</v>
      </c>
      <c r="AU144" s="188" t="s">
        <v>84</v>
      </c>
      <c r="AV144" s="12" t="s">
        <v>84</v>
      </c>
      <c r="AW144" s="12" t="s">
        <v>35</v>
      </c>
      <c r="AX144" s="12" t="s">
        <v>80</v>
      </c>
      <c r="AY144" s="188" t="s">
        <v>166</v>
      </c>
    </row>
    <row r="145" s="1" customFormat="1" ht="16.5" customHeight="1">
      <c r="B145" s="173"/>
      <c r="C145" s="174" t="s">
        <v>832</v>
      </c>
      <c r="D145" s="174" t="s">
        <v>169</v>
      </c>
      <c r="E145" s="175" t="s">
        <v>262</v>
      </c>
      <c r="F145" s="176" t="s">
        <v>263</v>
      </c>
      <c r="G145" s="177" t="s">
        <v>172</v>
      </c>
      <c r="H145" s="178">
        <v>15.231</v>
      </c>
      <c r="I145" s="179"/>
      <c r="J145" s="180">
        <f>ROUND(I145*H145,2)</f>
        <v>0</v>
      </c>
      <c r="K145" s="176" t="s">
        <v>173</v>
      </c>
      <c r="L145" s="35"/>
      <c r="M145" s="181" t="s">
        <v>3</v>
      </c>
      <c r="N145" s="182" t="s">
        <v>45</v>
      </c>
      <c r="O145" s="65"/>
      <c r="P145" s="183">
        <f>O145*H145</f>
        <v>0</v>
      </c>
      <c r="Q145" s="183">
        <v>0</v>
      </c>
      <c r="R145" s="183">
        <f>Q145*H145</f>
        <v>0</v>
      </c>
      <c r="S145" s="183">
        <v>0.012999999999999999</v>
      </c>
      <c r="T145" s="184">
        <f>S145*H145</f>
        <v>0.19800299999999999</v>
      </c>
      <c r="AR145" s="17" t="s">
        <v>174</v>
      </c>
      <c r="AT145" s="17" t="s">
        <v>169</v>
      </c>
      <c r="AU145" s="17" t="s">
        <v>84</v>
      </c>
      <c r="AY145" s="17" t="s">
        <v>166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84</v>
      </c>
      <c r="BK145" s="185">
        <f>ROUND(I145*H145,2)</f>
        <v>0</v>
      </c>
      <c r="BL145" s="17" t="s">
        <v>174</v>
      </c>
      <c r="BM145" s="17" t="s">
        <v>1069</v>
      </c>
    </row>
    <row r="146" s="12" customFormat="1">
      <c r="B146" s="186"/>
      <c r="D146" s="187" t="s">
        <v>176</v>
      </c>
      <c r="E146" s="188" t="s">
        <v>3</v>
      </c>
      <c r="F146" s="189" t="s">
        <v>1070</v>
      </c>
      <c r="H146" s="190">
        <v>1.3260000000000001</v>
      </c>
      <c r="I146" s="191"/>
      <c r="L146" s="186"/>
      <c r="M146" s="192"/>
      <c r="N146" s="193"/>
      <c r="O146" s="193"/>
      <c r="P146" s="193"/>
      <c r="Q146" s="193"/>
      <c r="R146" s="193"/>
      <c r="S146" s="193"/>
      <c r="T146" s="194"/>
      <c r="AT146" s="188" t="s">
        <v>176</v>
      </c>
      <c r="AU146" s="188" t="s">
        <v>84</v>
      </c>
      <c r="AV146" s="12" t="s">
        <v>84</v>
      </c>
      <c r="AW146" s="12" t="s">
        <v>35</v>
      </c>
      <c r="AX146" s="12" t="s">
        <v>73</v>
      </c>
      <c r="AY146" s="188" t="s">
        <v>166</v>
      </c>
    </row>
    <row r="147" s="12" customFormat="1">
      <c r="B147" s="186"/>
      <c r="D147" s="187" t="s">
        <v>176</v>
      </c>
      <c r="E147" s="188" t="s">
        <v>3</v>
      </c>
      <c r="F147" s="189" t="s">
        <v>1071</v>
      </c>
      <c r="H147" s="190">
        <v>13.904999999999999</v>
      </c>
      <c r="I147" s="191"/>
      <c r="L147" s="186"/>
      <c r="M147" s="192"/>
      <c r="N147" s="193"/>
      <c r="O147" s="193"/>
      <c r="P147" s="193"/>
      <c r="Q147" s="193"/>
      <c r="R147" s="193"/>
      <c r="S147" s="193"/>
      <c r="T147" s="194"/>
      <c r="AT147" s="188" t="s">
        <v>176</v>
      </c>
      <c r="AU147" s="188" t="s">
        <v>84</v>
      </c>
      <c r="AV147" s="12" t="s">
        <v>84</v>
      </c>
      <c r="AW147" s="12" t="s">
        <v>35</v>
      </c>
      <c r="AX147" s="12" t="s">
        <v>73</v>
      </c>
      <c r="AY147" s="188" t="s">
        <v>166</v>
      </c>
    </row>
    <row r="148" s="13" customFormat="1">
      <c r="B148" s="195"/>
      <c r="D148" s="187" t="s">
        <v>176</v>
      </c>
      <c r="E148" s="196" t="s">
        <v>3</v>
      </c>
      <c r="F148" s="197" t="s">
        <v>188</v>
      </c>
      <c r="H148" s="198">
        <v>15.231</v>
      </c>
      <c r="I148" s="199"/>
      <c r="L148" s="195"/>
      <c r="M148" s="200"/>
      <c r="N148" s="201"/>
      <c r="O148" s="201"/>
      <c r="P148" s="201"/>
      <c r="Q148" s="201"/>
      <c r="R148" s="201"/>
      <c r="S148" s="201"/>
      <c r="T148" s="202"/>
      <c r="AT148" s="196" t="s">
        <v>176</v>
      </c>
      <c r="AU148" s="196" t="s">
        <v>84</v>
      </c>
      <c r="AV148" s="13" t="s">
        <v>174</v>
      </c>
      <c r="AW148" s="13" t="s">
        <v>35</v>
      </c>
      <c r="AX148" s="13" t="s">
        <v>80</v>
      </c>
      <c r="AY148" s="196" t="s">
        <v>166</v>
      </c>
    </row>
    <row r="149" s="1" customFormat="1" ht="22.5" customHeight="1">
      <c r="B149" s="173"/>
      <c r="C149" s="174" t="s">
        <v>8</v>
      </c>
      <c r="D149" s="174" t="s">
        <v>169</v>
      </c>
      <c r="E149" s="175" t="s">
        <v>854</v>
      </c>
      <c r="F149" s="176" t="s">
        <v>855</v>
      </c>
      <c r="G149" s="177" t="s">
        <v>172</v>
      </c>
      <c r="H149" s="178">
        <v>29.100000000000001</v>
      </c>
      <c r="I149" s="179"/>
      <c r="J149" s="180">
        <f>ROUND(I149*H149,2)</f>
        <v>0</v>
      </c>
      <c r="K149" s="176" t="s">
        <v>173</v>
      </c>
      <c r="L149" s="35"/>
      <c r="M149" s="181" t="s">
        <v>3</v>
      </c>
      <c r="N149" s="182" t="s">
        <v>45</v>
      </c>
      <c r="O149" s="65"/>
      <c r="P149" s="183">
        <f>O149*H149</f>
        <v>0</v>
      </c>
      <c r="Q149" s="183">
        <v>0</v>
      </c>
      <c r="R149" s="183">
        <f>Q149*H149</f>
        <v>0</v>
      </c>
      <c r="S149" s="183">
        <v>0.014</v>
      </c>
      <c r="T149" s="184">
        <f>S149*H149</f>
        <v>0.40740000000000004</v>
      </c>
      <c r="AR149" s="17" t="s">
        <v>174</v>
      </c>
      <c r="AT149" s="17" t="s">
        <v>169</v>
      </c>
      <c r="AU149" s="17" t="s">
        <v>84</v>
      </c>
      <c r="AY149" s="17" t="s">
        <v>166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84</v>
      </c>
      <c r="BK149" s="185">
        <f>ROUND(I149*H149,2)</f>
        <v>0</v>
      </c>
      <c r="BL149" s="17" t="s">
        <v>174</v>
      </c>
      <c r="BM149" s="17" t="s">
        <v>1072</v>
      </c>
    </row>
    <row r="150" s="11" customFormat="1" ht="22.8" customHeight="1">
      <c r="B150" s="160"/>
      <c r="D150" s="161" t="s">
        <v>72</v>
      </c>
      <c r="E150" s="171" t="s">
        <v>291</v>
      </c>
      <c r="F150" s="171" t="s">
        <v>292</v>
      </c>
      <c r="I150" s="163"/>
      <c r="J150" s="172">
        <f>BK150</f>
        <v>0</v>
      </c>
      <c r="L150" s="160"/>
      <c r="M150" s="165"/>
      <c r="N150" s="166"/>
      <c r="O150" s="166"/>
      <c r="P150" s="167">
        <f>SUM(P151:P158)</f>
        <v>0</v>
      </c>
      <c r="Q150" s="166"/>
      <c r="R150" s="167">
        <f>SUM(R151:R158)</f>
        <v>0</v>
      </c>
      <c r="S150" s="166"/>
      <c r="T150" s="168">
        <f>SUM(T151:T158)</f>
        <v>0</v>
      </c>
      <c r="AR150" s="161" t="s">
        <v>80</v>
      </c>
      <c r="AT150" s="169" t="s">
        <v>72</v>
      </c>
      <c r="AU150" s="169" t="s">
        <v>80</v>
      </c>
      <c r="AY150" s="161" t="s">
        <v>166</v>
      </c>
      <c r="BK150" s="170">
        <f>SUM(BK151:BK158)</f>
        <v>0</v>
      </c>
    </row>
    <row r="151" s="1" customFormat="1" ht="16.5" customHeight="1">
      <c r="B151" s="173"/>
      <c r="C151" s="174" t="s">
        <v>284</v>
      </c>
      <c r="D151" s="174" t="s">
        <v>169</v>
      </c>
      <c r="E151" s="175" t="s">
        <v>294</v>
      </c>
      <c r="F151" s="176" t="s">
        <v>295</v>
      </c>
      <c r="G151" s="177" t="s">
        <v>296</v>
      </c>
      <c r="H151" s="178">
        <v>2.1080000000000001</v>
      </c>
      <c r="I151" s="179"/>
      <c r="J151" s="180">
        <f>ROUND(I151*H151,2)</f>
        <v>0</v>
      </c>
      <c r="K151" s="176" t="s">
        <v>173</v>
      </c>
      <c r="L151" s="35"/>
      <c r="M151" s="181" t="s">
        <v>3</v>
      </c>
      <c r="N151" s="182" t="s">
        <v>45</v>
      </c>
      <c r="O151" s="65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AR151" s="17" t="s">
        <v>174</v>
      </c>
      <c r="AT151" s="17" t="s">
        <v>169</v>
      </c>
      <c r="AU151" s="17" t="s">
        <v>84</v>
      </c>
      <c r="AY151" s="17" t="s">
        <v>166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7" t="s">
        <v>84</v>
      </c>
      <c r="BK151" s="185">
        <f>ROUND(I151*H151,2)</f>
        <v>0</v>
      </c>
      <c r="BL151" s="17" t="s">
        <v>174</v>
      </c>
      <c r="BM151" s="17" t="s">
        <v>1073</v>
      </c>
    </row>
    <row r="152" s="1" customFormat="1" ht="22.5" customHeight="1">
      <c r="B152" s="173"/>
      <c r="C152" s="174" t="s">
        <v>293</v>
      </c>
      <c r="D152" s="174" t="s">
        <v>169</v>
      </c>
      <c r="E152" s="175" t="s">
        <v>299</v>
      </c>
      <c r="F152" s="176" t="s">
        <v>300</v>
      </c>
      <c r="G152" s="177" t="s">
        <v>296</v>
      </c>
      <c r="H152" s="178">
        <v>42.159999999999997</v>
      </c>
      <c r="I152" s="179"/>
      <c r="J152" s="180">
        <f>ROUND(I152*H152,2)</f>
        <v>0</v>
      </c>
      <c r="K152" s="176" t="s">
        <v>173</v>
      </c>
      <c r="L152" s="35"/>
      <c r="M152" s="181" t="s">
        <v>3</v>
      </c>
      <c r="N152" s="182" t="s">
        <v>45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AR152" s="17" t="s">
        <v>174</v>
      </c>
      <c r="AT152" s="17" t="s">
        <v>169</v>
      </c>
      <c r="AU152" s="17" t="s">
        <v>84</v>
      </c>
      <c r="AY152" s="17" t="s">
        <v>166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84</v>
      </c>
      <c r="BK152" s="185">
        <f>ROUND(I152*H152,2)</f>
        <v>0</v>
      </c>
      <c r="BL152" s="17" t="s">
        <v>174</v>
      </c>
      <c r="BM152" s="17" t="s">
        <v>1074</v>
      </c>
    </row>
    <row r="153" s="12" customFormat="1">
      <c r="B153" s="186"/>
      <c r="D153" s="187" t="s">
        <v>176</v>
      </c>
      <c r="E153" s="188" t="s">
        <v>3</v>
      </c>
      <c r="F153" s="189" t="s">
        <v>1075</v>
      </c>
      <c r="H153" s="190">
        <v>42.159999999999997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AT153" s="188" t="s">
        <v>176</v>
      </c>
      <c r="AU153" s="188" t="s">
        <v>84</v>
      </c>
      <c r="AV153" s="12" t="s">
        <v>84</v>
      </c>
      <c r="AW153" s="12" t="s">
        <v>35</v>
      </c>
      <c r="AX153" s="12" t="s">
        <v>80</v>
      </c>
      <c r="AY153" s="188" t="s">
        <v>166</v>
      </c>
    </row>
    <row r="154" s="1" customFormat="1" ht="22.5" customHeight="1">
      <c r="B154" s="173"/>
      <c r="C154" s="174" t="s">
        <v>298</v>
      </c>
      <c r="D154" s="174" t="s">
        <v>169</v>
      </c>
      <c r="E154" s="175" t="s">
        <v>304</v>
      </c>
      <c r="F154" s="176" t="s">
        <v>305</v>
      </c>
      <c r="G154" s="177" t="s">
        <v>296</v>
      </c>
      <c r="H154" s="178">
        <v>1.155</v>
      </c>
      <c r="I154" s="179"/>
      <c r="J154" s="180">
        <f>ROUND(I154*H154,2)</f>
        <v>0</v>
      </c>
      <c r="K154" s="176" t="s">
        <v>173</v>
      </c>
      <c r="L154" s="35"/>
      <c r="M154" s="181" t="s">
        <v>3</v>
      </c>
      <c r="N154" s="182" t="s">
        <v>45</v>
      </c>
      <c r="O154" s="65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AR154" s="17" t="s">
        <v>174</v>
      </c>
      <c r="AT154" s="17" t="s">
        <v>169</v>
      </c>
      <c r="AU154" s="17" t="s">
        <v>84</v>
      </c>
      <c r="AY154" s="17" t="s">
        <v>166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84</v>
      </c>
      <c r="BK154" s="185">
        <f>ROUND(I154*H154,2)</f>
        <v>0</v>
      </c>
      <c r="BL154" s="17" t="s">
        <v>174</v>
      </c>
      <c r="BM154" s="17" t="s">
        <v>1076</v>
      </c>
    </row>
    <row r="155" s="12" customFormat="1">
      <c r="B155" s="186"/>
      <c r="D155" s="187" t="s">
        <v>176</v>
      </c>
      <c r="E155" s="188" t="s">
        <v>3</v>
      </c>
      <c r="F155" s="189" t="s">
        <v>1077</v>
      </c>
      <c r="H155" s="190">
        <v>1.155</v>
      </c>
      <c r="I155" s="191"/>
      <c r="L155" s="186"/>
      <c r="M155" s="192"/>
      <c r="N155" s="193"/>
      <c r="O155" s="193"/>
      <c r="P155" s="193"/>
      <c r="Q155" s="193"/>
      <c r="R155" s="193"/>
      <c r="S155" s="193"/>
      <c r="T155" s="194"/>
      <c r="AT155" s="188" t="s">
        <v>176</v>
      </c>
      <c r="AU155" s="188" t="s">
        <v>84</v>
      </c>
      <c r="AV155" s="12" t="s">
        <v>84</v>
      </c>
      <c r="AW155" s="12" t="s">
        <v>35</v>
      </c>
      <c r="AX155" s="12" t="s">
        <v>80</v>
      </c>
      <c r="AY155" s="188" t="s">
        <v>166</v>
      </c>
    </row>
    <row r="156" s="1" customFormat="1" ht="22.5" customHeight="1">
      <c r="B156" s="173"/>
      <c r="C156" s="174" t="s">
        <v>303</v>
      </c>
      <c r="D156" s="174" t="s">
        <v>169</v>
      </c>
      <c r="E156" s="175" t="s">
        <v>308</v>
      </c>
      <c r="F156" s="176" t="s">
        <v>309</v>
      </c>
      <c r="G156" s="177" t="s">
        <v>296</v>
      </c>
      <c r="H156" s="178">
        <v>0.40699999999999997</v>
      </c>
      <c r="I156" s="179"/>
      <c r="J156" s="180">
        <f>ROUND(I156*H156,2)</f>
        <v>0</v>
      </c>
      <c r="K156" s="176" t="s">
        <v>173</v>
      </c>
      <c r="L156" s="35"/>
      <c r="M156" s="181" t="s">
        <v>3</v>
      </c>
      <c r="N156" s="182" t="s">
        <v>45</v>
      </c>
      <c r="O156" s="65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AR156" s="17" t="s">
        <v>174</v>
      </c>
      <c r="AT156" s="17" t="s">
        <v>169</v>
      </c>
      <c r="AU156" s="17" t="s">
        <v>84</v>
      </c>
      <c r="AY156" s="17" t="s">
        <v>166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84</v>
      </c>
      <c r="BK156" s="185">
        <f>ROUND(I156*H156,2)</f>
        <v>0</v>
      </c>
      <c r="BL156" s="17" t="s">
        <v>174</v>
      </c>
      <c r="BM156" s="17" t="s">
        <v>1078</v>
      </c>
    </row>
    <row r="157" s="1" customFormat="1" ht="22.5" customHeight="1">
      <c r="B157" s="173"/>
      <c r="C157" s="174" t="s">
        <v>307</v>
      </c>
      <c r="D157" s="174" t="s">
        <v>169</v>
      </c>
      <c r="E157" s="175" t="s">
        <v>312</v>
      </c>
      <c r="F157" s="176" t="s">
        <v>313</v>
      </c>
      <c r="G157" s="177" t="s">
        <v>296</v>
      </c>
      <c r="H157" s="178">
        <v>0.54600000000000004</v>
      </c>
      <c r="I157" s="179"/>
      <c r="J157" s="180">
        <f>ROUND(I157*H157,2)</f>
        <v>0</v>
      </c>
      <c r="K157" s="176" t="s">
        <v>173</v>
      </c>
      <c r="L157" s="35"/>
      <c r="M157" s="181" t="s">
        <v>3</v>
      </c>
      <c r="N157" s="182" t="s">
        <v>45</v>
      </c>
      <c r="O157" s="65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AR157" s="17" t="s">
        <v>174</v>
      </c>
      <c r="AT157" s="17" t="s">
        <v>169</v>
      </c>
      <c r="AU157" s="17" t="s">
        <v>84</v>
      </c>
      <c r="AY157" s="17" t="s">
        <v>166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7" t="s">
        <v>84</v>
      </c>
      <c r="BK157" s="185">
        <f>ROUND(I157*H157,2)</f>
        <v>0</v>
      </c>
      <c r="BL157" s="17" t="s">
        <v>174</v>
      </c>
      <c r="BM157" s="17" t="s">
        <v>1079</v>
      </c>
    </row>
    <row r="158" s="12" customFormat="1">
      <c r="B158" s="186"/>
      <c r="D158" s="187" t="s">
        <v>176</v>
      </c>
      <c r="E158" s="188" t="s">
        <v>3</v>
      </c>
      <c r="F158" s="189" t="s">
        <v>1080</v>
      </c>
      <c r="H158" s="190">
        <v>0.54600000000000004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88" t="s">
        <v>176</v>
      </c>
      <c r="AU158" s="188" t="s">
        <v>84</v>
      </c>
      <c r="AV158" s="12" t="s">
        <v>84</v>
      </c>
      <c r="AW158" s="12" t="s">
        <v>35</v>
      </c>
      <c r="AX158" s="12" t="s">
        <v>80</v>
      </c>
      <c r="AY158" s="188" t="s">
        <v>166</v>
      </c>
    </row>
    <row r="159" s="11" customFormat="1" ht="22.8" customHeight="1">
      <c r="B159" s="160"/>
      <c r="D159" s="161" t="s">
        <v>72</v>
      </c>
      <c r="E159" s="171" t="s">
        <v>316</v>
      </c>
      <c r="F159" s="171" t="s">
        <v>317</v>
      </c>
      <c r="I159" s="163"/>
      <c r="J159" s="172">
        <f>BK159</f>
        <v>0</v>
      </c>
      <c r="L159" s="160"/>
      <c r="M159" s="165"/>
      <c r="N159" s="166"/>
      <c r="O159" s="166"/>
      <c r="P159" s="167">
        <f>P160</f>
        <v>0</v>
      </c>
      <c r="Q159" s="166"/>
      <c r="R159" s="167">
        <f>R160</f>
        <v>0</v>
      </c>
      <c r="S159" s="166"/>
      <c r="T159" s="168">
        <f>T160</f>
        <v>0</v>
      </c>
      <c r="AR159" s="161" t="s">
        <v>80</v>
      </c>
      <c r="AT159" s="169" t="s">
        <v>72</v>
      </c>
      <c r="AU159" s="169" t="s">
        <v>80</v>
      </c>
      <c r="AY159" s="161" t="s">
        <v>166</v>
      </c>
      <c r="BK159" s="170">
        <f>BK160</f>
        <v>0</v>
      </c>
    </row>
    <row r="160" s="1" customFormat="1" ht="22.5" customHeight="1">
      <c r="B160" s="173"/>
      <c r="C160" s="174" t="s">
        <v>311</v>
      </c>
      <c r="D160" s="174" t="s">
        <v>169</v>
      </c>
      <c r="E160" s="175" t="s">
        <v>319</v>
      </c>
      <c r="F160" s="176" t="s">
        <v>320</v>
      </c>
      <c r="G160" s="177" t="s">
        <v>296</v>
      </c>
      <c r="H160" s="178">
        <v>0.879</v>
      </c>
      <c r="I160" s="179"/>
      <c r="J160" s="180">
        <f>ROUND(I160*H160,2)</f>
        <v>0</v>
      </c>
      <c r="K160" s="176" t="s">
        <v>173</v>
      </c>
      <c r="L160" s="35"/>
      <c r="M160" s="181" t="s">
        <v>3</v>
      </c>
      <c r="N160" s="182" t="s">
        <v>45</v>
      </c>
      <c r="O160" s="65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17" t="s">
        <v>174</v>
      </c>
      <c r="AT160" s="17" t="s">
        <v>169</v>
      </c>
      <c r="AU160" s="17" t="s">
        <v>84</v>
      </c>
      <c r="AY160" s="17" t="s">
        <v>166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7" t="s">
        <v>84</v>
      </c>
      <c r="BK160" s="185">
        <f>ROUND(I160*H160,2)</f>
        <v>0</v>
      </c>
      <c r="BL160" s="17" t="s">
        <v>174</v>
      </c>
      <c r="BM160" s="17" t="s">
        <v>1081</v>
      </c>
    </row>
    <row r="161" s="11" customFormat="1" ht="25.92" customHeight="1">
      <c r="B161" s="160"/>
      <c r="D161" s="161" t="s">
        <v>72</v>
      </c>
      <c r="E161" s="162" t="s">
        <v>322</v>
      </c>
      <c r="F161" s="162" t="s">
        <v>323</v>
      </c>
      <c r="I161" s="163"/>
      <c r="J161" s="164">
        <f>BK161</f>
        <v>0</v>
      </c>
      <c r="L161" s="160"/>
      <c r="M161" s="165"/>
      <c r="N161" s="166"/>
      <c r="O161" s="166"/>
      <c r="P161" s="167">
        <f>P162+P172+P178+P184+P196+P203</f>
        <v>0</v>
      </c>
      <c r="Q161" s="166"/>
      <c r="R161" s="167">
        <f>R162+R172+R178+R184+R196+R203</f>
        <v>0.31886611999999998</v>
      </c>
      <c r="S161" s="166"/>
      <c r="T161" s="168">
        <f>T162+T172+T178+T184+T196+T203</f>
        <v>0.035733000000000001</v>
      </c>
      <c r="AR161" s="161" t="s">
        <v>84</v>
      </c>
      <c r="AT161" s="169" t="s">
        <v>72</v>
      </c>
      <c r="AU161" s="169" t="s">
        <v>73</v>
      </c>
      <c r="AY161" s="161" t="s">
        <v>166</v>
      </c>
      <c r="BK161" s="170">
        <f>BK162+BK172+BK178+BK184+BK196+BK203</f>
        <v>0</v>
      </c>
    </row>
    <row r="162" s="11" customFormat="1" ht="22.8" customHeight="1">
      <c r="B162" s="160"/>
      <c r="D162" s="161" t="s">
        <v>72</v>
      </c>
      <c r="E162" s="171" t="s">
        <v>324</v>
      </c>
      <c r="F162" s="171" t="s">
        <v>325</v>
      </c>
      <c r="I162" s="163"/>
      <c r="J162" s="172">
        <f>BK162</f>
        <v>0</v>
      </c>
      <c r="L162" s="160"/>
      <c r="M162" s="165"/>
      <c r="N162" s="166"/>
      <c r="O162" s="166"/>
      <c r="P162" s="167">
        <f>SUM(P163:P171)</f>
        <v>0</v>
      </c>
      <c r="Q162" s="166"/>
      <c r="R162" s="167">
        <f>SUM(R163:R171)</f>
        <v>0.053040119999999996</v>
      </c>
      <c r="S162" s="166"/>
      <c r="T162" s="168">
        <f>SUM(T163:T171)</f>
        <v>0</v>
      </c>
      <c r="AR162" s="161" t="s">
        <v>84</v>
      </c>
      <c r="AT162" s="169" t="s">
        <v>72</v>
      </c>
      <c r="AU162" s="169" t="s">
        <v>80</v>
      </c>
      <c r="AY162" s="161" t="s">
        <v>166</v>
      </c>
      <c r="BK162" s="170">
        <f>SUM(BK163:BK171)</f>
        <v>0</v>
      </c>
    </row>
    <row r="163" s="1" customFormat="1" ht="16.5" customHeight="1">
      <c r="B163" s="173"/>
      <c r="C163" s="174" t="s">
        <v>318</v>
      </c>
      <c r="D163" s="174" t="s">
        <v>169</v>
      </c>
      <c r="E163" s="175" t="s">
        <v>327</v>
      </c>
      <c r="F163" s="176" t="s">
        <v>328</v>
      </c>
      <c r="G163" s="177" t="s">
        <v>172</v>
      </c>
      <c r="H163" s="178">
        <v>8.9000000000000004</v>
      </c>
      <c r="I163" s="179"/>
      <c r="J163" s="180">
        <f>ROUND(I163*H163,2)</f>
        <v>0</v>
      </c>
      <c r="K163" s="176" t="s">
        <v>173</v>
      </c>
      <c r="L163" s="35"/>
      <c r="M163" s="181" t="s">
        <v>3</v>
      </c>
      <c r="N163" s="182" t="s">
        <v>45</v>
      </c>
      <c r="O163" s="65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AR163" s="17" t="s">
        <v>184</v>
      </c>
      <c r="AT163" s="17" t="s">
        <v>169</v>
      </c>
      <c r="AU163" s="17" t="s">
        <v>84</v>
      </c>
      <c r="AY163" s="17" t="s">
        <v>166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84</v>
      </c>
      <c r="BK163" s="185">
        <f>ROUND(I163*H163,2)</f>
        <v>0</v>
      </c>
      <c r="BL163" s="17" t="s">
        <v>184</v>
      </c>
      <c r="BM163" s="17" t="s">
        <v>1082</v>
      </c>
    </row>
    <row r="164" s="12" customFormat="1">
      <c r="B164" s="186"/>
      <c r="D164" s="187" t="s">
        <v>176</v>
      </c>
      <c r="E164" s="188" t="s">
        <v>3</v>
      </c>
      <c r="F164" s="189" t="s">
        <v>1063</v>
      </c>
      <c r="H164" s="190">
        <v>8.9000000000000004</v>
      </c>
      <c r="I164" s="191"/>
      <c r="L164" s="186"/>
      <c r="M164" s="192"/>
      <c r="N164" s="193"/>
      <c r="O164" s="193"/>
      <c r="P164" s="193"/>
      <c r="Q164" s="193"/>
      <c r="R164" s="193"/>
      <c r="S164" s="193"/>
      <c r="T164" s="194"/>
      <c r="AT164" s="188" t="s">
        <v>176</v>
      </c>
      <c r="AU164" s="188" t="s">
        <v>84</v>
      </c>
      <c r="AV164" s="12" t="s">
        <v>84</v>
      </c>
      <c r="AW164" s="12" t="s">
        <v>35</v>
      </c>
      <c r="AX164" s="12" t="s">
        <v>80</v>
      </c>
      <c r="AY164" s="188" t="s">
        <v>166</v>
      </c>
    </row>
    <row r="165" s="1" customFormat="1" ht="16.5" customHeight="1">
      <c r="B165" s="173"/>
      <c r="C165" s="203" t="s">
        <v>326</v>
      </c>
      <c r="D165" s="203" t="s">
        <v>202</v>
      </c>
      <c r="E165" s="204" t="s">
        <v>342</v>
      </c>
      <c r="F165" s="205" t="s">
        <v>332</v>
      </c>
      <c r="G165" s="206" t="s">
        <v>333</v>
      </c>
      <c r="H165" s="207">
        <v>13.35</v>
      </c>
      <c r="I165" s="208"/>
      <c r="J165" s="209">
        <f>ROUND(I165*H165,2)</f>
        <v>0</v>
      </c>
      <c r="K165" s="205" t="s">
        <v>173</v>
      </c>
      <c r="L165" s="210"/>
      <c r="M165" s="211" t="s">
        <v>3</v>
      </c>
      <c r="N165" s="212" t="s">
        <v>45</v>
      </c>
      <c r="O165" s="65"/>
      <c r="P165" s="183">
        <f>O165*H165</f>
        <v>0</v>
      </c>
      <c r="Q165" s="183">
        <v>0.001</v>
      </c>
      <c r="R165" s="183">
        <f>Q165*H165</f>
        <v>0.013350000000000001</v>
      </c>
      <c r="S165" s="183">
        <v>0</v>
      </c>
      <c r="T165" s="184">
        <f>S165*H165</f>
        <v>0</v>
      </c>
      <c r="AR165" s="17" t="s">
        <v>334</v>
      </c>
      <c r="AT165" s="17" t="s">
        <v>202</v>
      </c>
      <c r="AU165" s="17" t="s">
        <v>84</v>
      </c>
      <c r="AY165" s="17" t="s">
        <v>166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7" t="s">
        <v>84</v>
      </c>
      <c r="BK165" s="185">
        <f>ROUND(I165*H165,2)</f>
        <v>0</v>
      </c>
      <c r="BL165" s="17" t="s">
        <v>184</v>
      </c>
      <c r="BM165" s="17" t="s">
        <v>1083</v>
      </c>
    </row>
    <row r="166" s="12" customFormat="1">
      <c r="B166" s="186"/>
      <c r="D166" s="187" t="s">
        <v>176</v>
      </c>
      <c r="F166" s="189" t="s">
        <v>1084</v>
      </c>
      <c r="H166" s="190">
        <v>13.35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88" t="s">
        <v>176</v>
      </c>
      <c r="AU166" s="188" t="s">
        <v>84</v>
      </c>
      <c r="AV166" s="12" t="s">
        <v>84</v>
      </c>
      <c r="AW166" s="12" t="s">
        <v>4</v>
      </c>
      <c r="AX166" s="12" t="s">
        <v>80</v>
      </c>
      <c r="AY166" s="188" t="s">
        <v>166</v>
      </c>
    </row>
    <row r="167" s="1" customFormat="1" ht="16.5" customHeight="1">
      <c r="B167" s="173"/>
      <c r="C167" s="174" t="s">
        <v>330</v>
      </c>
      <c r="D167" s="174" t="s">
        <v>169</v>
      </c>
      <c r="E167" s="175" t="s">
        <v>346</v>
      </c>
      <c r="F167" s="176" t="s">
        <v>347</v>
      </c>
      <c r="G167" s="177" t="s">
        <v>172</v>
      </c>
      <c r="H167" s="178">
        <v>8.3049999999999997</v>
      </c>
      <c r="I167" s="179"/>
      <c r="J167" s="180">
        <f>ROUND(I167*H167,2)</f>
        <v>0</v>
      </c>
      <c r="K167" s="176" t="s">
        <v>173</v>
      </c>
      <c r="L167" s="35"/>
      <c r="M167" s="181" t="s">
        <v>3</v>
      </c>
      <c r="N167" s="182" t="s">
        <v>45</v>
      </c>
      <c r="O167" s="65"/>
      <c r="P167" s="183">
        <f>O167*H167</f>
        <v>0</v>
      </c>
      <c r="Q167" s="183">
        <v>0.0045199999999999997</v>
      </c>
      <c r="R167" s="183">
        <f>Q167*H167</f>
        <v>0.037538599999999998</v>
      </c>
      <c r="S167" s="183">
        <v>0</v>
      </c>
      <c r="T167" s="184">
        <f>S167*H167</f>
        <v>0</v>
      </c>
      <c r="AR167" s="17" t="s">
        <v>184</v>
      </c>
      <c r="AT167" s="17" t="s">
        <v>169</v>
      </c>
      <c r="AU167" s="17" t="s">
        <v>84</v>
      </c>
      <c r="AY167" s="17" t="s">
        <v>166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7" t="s">
        <v>84</v>
      </c>
      <c r="BK167" s="185">
        <f>ROUND(I167*H167,2)</f>
        <v>0</v>
      </c>
      <c r="BL167" s="17" t="s">
        <v>184</v>
      </c>
      <c r="BM167" s="17" t="s">
        <v>1085</v>
      </c>
    </row>
    <row r="168" s="12" customFormat="1">
      <c r="B168" s="186"/>
      <c r="D168" s="187" t="s">
        <v>176</v>
      </c>
      <c r="E168" s="188" t="s">
        <v>3</v>
      </c>
      <c r="F168" s="189" t="s">
        <v>1086</v>
      </c>
      <c r="H168" s="190">
        <v>8.3049999999999997</v>
      </c>
      <c r="I168" s="191"/>
      <c r="L168" s="186"/>
      <c r="M168" s="192"/>
      <c r="N168" s="193"/>
      <c r="O168" s="193"/>
      <c r="P168" s="193"/>
      <c r="Q168" s="193"/>
      <c r="R168" s="193"/>
      <c r="S168" s="193"/>
      <c r="T168" s="194"/>
      <c r="AT168" s="188" t="s">
        <v>176</v>
      </c>
      <c r="AU168" s="188" t="s">
        <v>84</v>
      </c>
      <c r="AV168" s="12" t="s">
        <v>84</v>
      </c>
      <c r="AW168" s="12" t="s">
        <v>35</v>
      </c>
      <c r="AX168" s="12" t="s">
        <v>80</v>
      </c>
      <c r="AY168" s="188" t="s">
        <v>166</v>
      </c>
    </row>
    <row r="169" s="1" customFormat="1" ht="16.5" customHeight="1">
      <c r="B169" s="173"/>
      <c r="C169" s="174" t="s">
        <v>337</v>
      </c>
      <c r="D169" s="174" t="s">
        <v>169</v>
      </c>
      <c r="E169" s="175" t="s">
        <v>350</v>
      </c>
      <c r="F169" s="176" t="s">
        <v>351</v>
      </c>
      <c r="G169" s="177" t="s">
        <v>172</v>
      </c>
      <c r="H169" s="178">
        <v>0.47599999999999998</v>
      </c>
      <c r="I169" s="179"/>
      <c r="J169" s="180">
        <f>ROUND(I169*H169,2)</f>
        <v>0</v>
      </c>
      <c r="K169" s="176" t="s">
        <v>173</v>
      </c>
      <c r="L169" s="35"/>
      <c r="M169" s="181" t="s">
        <v>3</v>
      </c>
      <c r="N169" s="182" t="s">
        <v>45</v>
      </c>
      <c r="O169" s="65"/>
      <c r="P169" s="183">
        <f>O169*H169</f>
        <v>0</v>
      </c>
      <c r="Q169" s="183">
        <v>0.0045199999999999997</v>
      </c>
      <c r="R169" s="183">
        <f>Q169*H169</f>
        <v>0.0021515199999999996</v>
      </c>
      <c r="S169" s="183">
        <v>0</v>
      </c>
      <c r="T169" s="184">
        <f>S169*H169</f>
        <v>0</v>
      </c>
      <c r="AR169" s="17" t="s">
        <v>184</v>
      </c>
      <c r="AT169" s="17" t="s">
        <v>169</v>
      </c>
      <c r="AU169" s="17" t="s">
        <v>84</v>
      </c>
      <c r="AY169" s="17" t="s">
        <v>166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7" t="s">
        <v>84</v>
      </c>
      <c r="BK169" s="185">
        <f>ROUND(I169*H169,2)</f>
        <v>0</v>
      </c>
      <c r="BL169" s="17" t="s">
        <v>184</v>
      </c>
      <c r="BM169" s="17" t="s">
        <v>1087</v>
      </c>
    </row>
    <row r="170" s="12" customFormat="1">
      <c r="B170" s="186"/>
      <c r="D170" s="187" t="s">
        <v>176</v>
      </c>
      <c r="E170" s="188" t="s">
        <v>3</v>
      </c>
      <c r="F170" s="189" t="s">
        <v>1088</v>
      </c>
      <c r="H170" s="190">
        <v>0.47599999999999998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88" t="s">
        <v>176</v>
      </c>
      <c r="AU170" s="188" t="s">
        <v>84</v>
      </c>
      <c r="AV170" s="12" t="s">
        <v>84</v>
      </c>
      <c r="AW170" s="12" t="s">
        <v>35</v>
      </c>
      <c r="AX170" s="12" t="s">
        <v>80</v>
      </c>
      <c r="AY170" s="188" t="s">
        <v>166</v>
      </c>
    </row>
    <row r="171" s="1" customFormat="1" ht="22.5" customHeight="1">
      <c r="B171" s="173"/>
      <c r="C171" s="174" t="s">
        <v>334</v>
      </c>
      <c r="D171" s="174" t="s">
        <v>169</v>
      </c>
      <c r="E171" s="175" t="s">
        <v>354</v>
      </c>
      <c r="F171" s="176" t="s">
        <v>355</v>
      </c>
      <c r="G171" s="177" t="s">
        <v>356</v>
      </c>
      <c r="H171" s="213"/>
      <c r="I171" s="179"/>
      <c r="J171" s="180">
        <f>ROUND(I171*H171,2)</f>
        <v>0</v>
      </c>
      <c r="K171" s="176" t="s">
        <v>173</v>
      </c>
      <c r="L171" s="35"/>
      <c r="M171" s="181" t="s">
        <v>3</v>
      </c>
      <c r="N171" s="182" t="s">
        <v>45</v>
      </c>
      <c r="O171" s="65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AR171" s="17" t="s">
        <v>184</v>
      </c>
      <c r="AT171" s="17" t="s">
        <v>169</v>
      </c>
      <c r="AU171" s="17" t="s">
        <v>84</v>
      </c>
      <c r="AY171" s="17" t="s">
        <v>166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84</v>
      </c>
      <c r="BK171" s="185">
        <f>ROUND(I171*H171,2)</f>
        <v>0</v>
      </c>
      <c r="BL171" s="17" t="s">
        <v>184</v>
      </c>
      <c r="BM171" s="17" t="s">
        <v>1089</v>
      </c>
    </row>
    <row r="172" s="11" customFormat="1" ht="22.8" customHeight="1">
      <c r="B172" s="160"/>
      <c r="D172" s="161" t="s">
        <v>72</v>
      </c>
      <c r="E172" s="171" t="s">
        <v>358</v>
      </c>
      <c r="F172" s="171" t="s">
        <v>359</v>
      </c>
      <c r="I172" s="163"/>
      <c r="J172" s="172">
        <f>BK172</f>
        <v>0</v>
      </c>
      <c r="L172" s="160"/>
      <c r="M172" s="165"/>
      <c r="N172" s="166"/>
      <c r="O172" s="166"/>
      <c r="P172" s="167">
        <f>SUM(P173:P177)</f>
        <v>0</v>
      </c>
      <c r="Q172" s="166"/>
      <c r="R172" s="167">
        <f>SUM(R173:R177)</f>
        <v>0.0014240000000000001</v>
      </c>
      <c r="S172" s="166"/>
      <c r="T172" s="168">
        <f>SUM(T173:T177)</f>
        <v>0.031109999999999999</v>
      </c>
      <c r="AR172" s="161" t="s">
        <v>84</v>
      </c>
      <c r="AT172" s="169" t="s">
        <v>72</v>
      </c>
      <c r="AU172" s="169" t="s">
        <v>80</v>
      </c>
      <c r="AY172" s="161" t="s">
        <v>166</v>
      </c>
      <c r="BK172" s="170">
        <f>SUM(BK173:BK177)</f>
        <v>0</v>
      </c>
    </row>
    <row r="173" s="1" customFormat="1" ht="16.5" customHeight="1">
      <c r="B173" s="173"/>
      <c r="C173" s="174" t="s">
        <v>345</v>
      </c>
      <c r="D173" s="174" t="s">
        <v>169</v>
      </c>
      <c r="E173" s="175" t="s">
        <v>361</v>
      </c>
      <c r="F173" s="176" t="s">
        <v>362</v>
      </c>
      <c r="G173" s="177" t="s">
        <v>172</v>
      </c>
      <c r="H173" s="178">
        <v>9.1500000000000004</v>
      </c>
      <c r="I173" s="179"/>
      <c r="J173" s="180">
        <f>ROUND(I173*H173,2)</f>
        <v>0</v>
      </c>
      <c r="K173" s="176" t="s">
        <v>3</v>
      </c>
      <c r="L173" s="35"/>
      <c r="M173" s="181" t="s">
        <v>3</v>
      </c>
      <c r="N173" s="182" t="s">
        <v>45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0.0033999999999999998</v>
      </c>
      <c r="T173" s="184">
        <f>S173*H173</f>
        <v>0.031109999999999999</v>
      </c>
      <c r="AR173" s="17" t="s">
        <v>184</v>
      </c>
      <c r="AT173" s="17" t="s">
        <v>169</v>
      </c>
      <c r="AU173" s="17" t="s">
        <v>84</v>
      </c>
      <c r="AY173" s="17" t="s">
        <v>166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84</v>
      </c>
      <c r="BK173" s="185">
        <f>ROUND(I173*H173,2)</f>
        <v>0</v>
      </c>
      <c r="BL173" s="17" t="s">
        <v>184</v>
      </c>
      <c r="BM173" s="17" t="s">
        <v>1090</v>
      </c>
    </row>
    <row r="174" s="12" customFormat="1">
      <c r="B174" s="186"/>
      <c r="D174" s="187" t="s">
        <v>176</v>
      </c>
      <c r="E174" s="188" t="s">
        <v>3</v>
      </c>
      <c r="F174" s="189" t="s">
        <v>1091</v>
      </c>
      <c r="H174" s="190">
        <v>9.1500000000000004</v>
      </c>
      <c r="I174" s="191"/>
      <c r="L174" s="186"/>
      <c r="M174" s="192"/>
      <c r="N174" s="193"/>
      <c r="O174" s="193"/>
      <c r="P174" s="193"/>
      <c r="Q174" s="193"/>
      <c r="R174" s="193"/>
      <c r="S174" s="193"/>
      <c r="T174" s="194"/>
      <c r="AT174" s="188" t="s">
        <v>176</v>
      </c>
      <c r="AU174" s="188" t="s">
        <v>84</v>
      </c>
      <c r="AV174" s="12" t="s">
        <v>84</v>
      </c>
      <c r="AW174" s="12" t="s">
        <v>35</v>
      </c>
      <c r="AX174" s="12" t="s">
        <v>80</v>
      </c>
      <c r="AY174" s="188" t="s">
        <v>166</v>
      </c>
    </row>
    <row r="175" s="1" customFormat="1" ht="16.5" customHeight="1">
      <c r="B175" s="173"/>
      <c r="C175" s="174" t="s">
        <v>349</v>
      </c>
      <c r="D175" s="174" t="s">
        <v>169</v>
      </c>
      <c r="E175" s="175" t="s">
        <v>365</v>
      </c>
      <c r="F175" s="176" t="s">
        <v>366</v>
      </c>
      <c r="G175" s="177" t="s">
        <v>172</v>
      </c>
      <c r="H175" s="178">
        <v>8.9000000000000004</v>
      </c>
      <c r="I175" s="179"/>
      <c r="J175" s="180">
        <f>ROUND(I175*H175,2)</f>
        <v>0</v>
      </c>
      <c r="K175" s="176" t="s">
        <v>3</v>
      </c>
      <c r="L175" s="35"/>
      <c r="M175" s="181" t="s">
        <v>3</v>
      </c>
      <c r="N175" s="182" t="s">
        <v>45</v>
      </c>
      <c r="O175" s="65"/>
      <c r="P175" s="183">
        <f>O175*H175</f>
        <v>0</v>
      </c>
      <c r="Q175" s="183">
        <v>0.00016000000000000001</v>
      </c>
      <c r="R175" s="183">
        <f>Q175*H175</f>
        <v>0.0014240000000000001</v>
      </c>
      <c r="S175" s="183">
        <v>0</v>
      </c>
      <c r="T175" s="184">
        <f>S175*H175</f>
        <v>0</v>
      </c>
      <c r="AR175" s="17" t="s">
        <v>184</v>
      </c>
      <c r="AT175" s="17" t="s">
        <v>169</v>
      </c>
      <c r="AU175" s="17" t="s">
        <v>84</v>
      </c>
      <c r="AY175" s="17" t="s">
        <v>166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7" t="s">
        <v>84</v>
      </c>
      <c r="BK175" s="185">
        <f>ROUND(I175*H175,2)</f>
        <v>0</v>
      </c>
      <c r="BL175" s="17" t="s">
        <v>184</v>
      </c>
      <c r="BM175" s="17" t="s">
        <v>1092</v>
      </c>
    </row>
    <row r="176" s="12" customFormat="1">
      <c r="B176" s="186"/>
      <c r="D176" s="187" t="s">
        <v>176</v>
      </c>
      <c r="E176" s="188" t="s">
        <v>3</v>
      </c>
      <c r="F176" s="189" t="s">
        <v>1063</v>
      </c>
      <c r="H176" s="190">
        <v>8.9000000000000004</v>
      </c>
      <c r="I176" s="191"/>
      <c r="L176" s="186"/>
      <c r="M176" s="192"/>
      <c r="N176" s="193"/>
      <c r="O176" s="193"/>
      <c r="P176" s="193"/>
      <c r="Q176" s="193"/>
      <c r="R176" s="193"/>
      <c r="S176" s="193"/>
      <c r="T176" s="194"/>
      <c r="AT176" s="188" t="s">
        <v>176</v>
      </c>
      <c r="AU176" s="188" t="s">
        <v>84</v>
      </c>
      <c r="AV176" s="12" t="s">
        <v>84</v>
      </c>
      <c r="AW176" s="12" t="s">
        <v>35</v>
      </c>
      <c r="AX176" s="12" t="s">
        <v>80</v>
      </c>
      <c r="AY176" s="188" t="s">
        <v>166</v>
      </c>
    </row>
    <row r="177" s="1" customFormat="1" ht="22.5" customHeight="1">
      <c r="B177" s="173"/>
      <c r="C177" s="174" t="s">
        <v>353</v>
      </c>
      <c r="D177" s="174" t="s">
        <v>169</v>
      </c>
      <c r="E177" s="175" t="s">
        <v>382</v>
      </c>
      <c r="F177" s="176" t="s">
        <v>383</v>
      </c>
      <c r="G177" s="177" t="s">
        <v>356</v>
      </c>
      <c r="H177" s="213"/>
      <c r="I177" s="179"/>
      <c r="J177" s="180">
        <f>ROUND(I177*H177,2)</f>
        <v>0</v>
      </c>
      <c r="K177" s="176" t="s">
        <v>173</v>
      </c>
      <c r="L177" s="35"/>
      <c r="M177" s="181" t="s">
        <v>3</v>
      </c>
      <c r="N177" s="182" t="s">
        <v>45</v>
      </c>
      <c r="O177" s="65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AR177" s="17" t="s">
        <v>184</v>
      </c>
      <c r="AT177" s="17" t="s">
        <v>169</v>
      </c>
      <c r="AU177" s="17" t="s">
        <v>84</v>
      </c>
      <c r="AY177" s="17" t="s">
        <v>166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7" t="s">
        <v>84</v>
      </c>
      <c r="BK177" s="185">
        <f>ROUND(I177*H177,2)</f>
        <v>0</v>
      </c>
      <c r="BL177" s="17" t="s">
        <v>184</v>
      </c>
      <c r="BM177" s="17" t="s">
        <v>1093</v>
      </c>
    </row>
    <row r="178" s="11" customFormat="1" ht="22.8" customHeight="1">
      <c r="B178" s="160"/>
      <c r="D178" s="161" t="s">
        <v>72</v>
      </c>
      <c r="E178" s="171" t="s">
        <v>404</v>
      </c>
      <c r="F178" s="171" t="s">
        <v>405</v>
      </c>
      <c r="I178" s="163"/>
      <c r="J178" s="172">
        <f>BK178</f>
        <v>0</v>
      </c>
      <c r="L178" s="160"/>
      <c r="M178" s="165"/>
      <c r="N178" s="166"/>
      <c r="O178" s="166"/>
      <c r="P178" s="167">
        <f>SUM(P179:P183)</f>
        <v>0</v>
      </c>
      <c r="Q178" s="166"/>
      <c r="R178" s="167">
        <f>SUM(R179:R183)</f>
        <v>0.015180000000000003</v>
      </c>
      <c r="S178" s="166"/>
      <c r="T178" s="168">
        <f>SUM(T179:T183)</f>
        <v>0.0046230000000000004</v>
      </c>
      <c r="AR178" s="161" t="s">
        <v>84</v>
      </c>
      <c r="AT178" s="169" t="s">
        <v>72</v>
      </c>
      <c r="AU178" s="169" t="s">
        <v>80</v>
      </c>
      <c r="AY178" s="161" t="s">
        <v>166</v>
      </c>
      <c r="BK178" s="170">
        <f>SUM(BK179:BK183)</f>
        <v>0</v>
      </c>
    </row>
    <row r="179" s="1" customFormat="1" ht="16.5" customHeight="1">
      <c r="B179" s="173"/>
      <c r="C179" s="174" t="s">
        <v>360</v>
      </c>
      <c r="D179" s="174" t="s">
        <v>169</v>
      </c>
      <c r="E179" s="175" t="s">
        <v>407</v>
      </c>
      <c r="F179" s="176" t="s">
        <v>408</v>
      </c>
      <c r="G179" s="177" t="s">
        <v>200</v>
      </c>
      <c r="H179" s="178">
        <v>6.9000000000000004</v>
      </c>
      <c r="I179" s="179"/>
      <c r="J179" s="180">
        <f>ROUND(I179*H179,2)</f>
        <v>0</v>
      </c>
      <c r="K179" s="176" t="s">
        <v>3</v>
      </c>
      <c r="L179" s="35"/>
      <c r="M179" s="181" t="s">
        <v>3</v>
      </c>
      <c r="N179" s="182" t="s">
        <v>45</v>
      </c>
      <c r="O179" s="65"/>
      <c r="P179" s="183">
        <f>O179*H179</f>
        <v>0</v>
      </c>
      <c r="Q179" s="183">
        <v>0</v>
      </c>
      <c r="R179" s="183">
        <f>Q179*H179</f>
        <v>0</v>
      </c>
      <c r="S179" s="183">
        <v>0.00067000000000000002</v>
      </c>
      <c r="T179" s="184">
        <f>S179*H179</f>
        <v>0.0046230000000000004</v>
      </c>
      <c r="AR179" s="17" t="s">
        <v>184</v>
      </c>
      <c r="AT179" s="17" t="s">
        <v>169</v>
      </c>
      <c r="AU179" s="17" t="s">
        <v>84</v>
      </c>
      <c r="AY179" s="17" t="s">
        <v>166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7" t="s">
        <v>84</v>
      </c>
      <c r="BK179" s="185">
        <f>ROUND(I179*H179,2)</f>
        <v>0</v>
      </c>
      <c r="BL179" s="17" t="s">
        <v>184</v>
      </c>
      <c r="BM179" s="17" t="s">
        <v>1094</v>
      </c>
    </row>
    <row r="180" s="12" customFormat="1">
      <c r="B180" s="186"/>
      <c r="D180" s="187" t="s">
        <v>176</v>
      </c>
      <c r="E180" s="188" t="s">
        <v>3</v>
      </c>
      <c r="F180" s="189" t="s">
        <v>1095</v>
      </c>
      <c r="H180" s="190">
        <v>6.9000000000000004</v>
      </c>
      <c r="I180" s="191"/>
      <c r="L180" s="186"/>
      <c r="M180" s="192"/>
      <c r="N180" s="193"/>
      <c r="O180" s="193"/>
      <c r="P180" s="193"/>
      <c r="Q180" s="193"/>
      <c r="R180" s="193"/>
      <c r="S180" s="193"/>
      <c r="T180" s="194"/>
      <c r="AT180" s="188" t="s">
        <v>176</v>
      </c>
      <c r="AU180" s="188" t="s">
        <v>84</v>
      </c>
      <c r="AV180" s="12" t="s">
        <v>84</v>
      </c>
      <c r="AW180" s="12" t="s">
        <v>35</v>
      </c>
      <c r="AX180" s="12" t="s">
        <v>80</v>
      </c>
      <c r="AY180" s="188" t="s">
        <v>166</v>
      </c>
    </row>
    <row r="181" s="1" customFormat="1" ht="16.5" customHeight="1">
      <c r="B181" s="173"/>
      <c r="C181" s="174" t="s">
        <v>364</v>
      </c>
      <c r="D181" s="174" t="s">
        <v>169</v>
      </c>
      <c r="E181" s="175" t="s">
        <v>425</v>
      </c>
      <c r="F181" s="176" t="s">
        <v>426</v>
      </c>
      <c r="G181" s="177" t="s">
        <v>200</v>
      </c>
      <c r="H181" s="178">
        <v>6.9000000000000004</v>
      </c>
      <c r="I181" s="179"/>
      <c r="J181" s="180">
        <f>ROUND(I181*H181,2)</f>
        <v>0</v>
      </c>
      <c r="K181" s="176" t="s">
        <v>3</v>
      </c>
      <c r="L181" s="35"/>
      <c r="M181" s="181" t="s">
        <v>3</v>
      </c>
      <c r="N181" s="182" t="s">
        <v>45</v>
      </c>
      <c r="O181" s="65"/>
      <c r="P181" s="183">
        <f>O181*H181</f>
        <v>0</v>
      </c>
      <c r="Q181" s="183">
        <v>0.0022000000000000001</v>
      </c>
      <c r="R181" s="183">
        <f>Q181*H181</f>
        <v>0.015180000000000003</v>
      </c>
      <c r="S181" s="183">
        <v>0</v>
      </c>
      <c r="T181" s="184">
        <f>S181*H181</f>
        <v>0</v>
      </c>
      <c r="AR181" s="17" t="s">
        <v>184</v>
      </c>
      <c r="AT181" s="17" t="s">
        <v>169</v>
      </c>
      <c r="AU181" s="17" t="s">
        <v>84</v>
      </c>
      <c r="AY181" s="17" t="s">
        <v>166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7" t="s">
        <v>84</v>
      </c>
      <c r="BK181" s="185">
        <f>ROUND(I181*H181,2)</f>
        <v>0</v>
      </c>
      <c r="BL181" s="17" t="s">
        <v>184</v>
      </c>
      <c r="BM181" s="17" t="s">
        <v>1096</v>
      </c>
    </row>
    <row r="182" s="12" customFormat="1">
      <c r="B182" s="186"/>
      <c r="D182" s="187" t="s">
        <v>176</v>
      </c>
      <c r="E182" s="188" t="s">
        <v>3</v>
      </c>
      <c r="F182" s="189" t="s">
        <v>1097</v>
      </c>
      <c r="H182" s="190">
        <v>6.9000000000000004</v>
      </c>
      <c r="I182" s="191"/>
      <c r="L182" s="186"/>
      <c r="M182" s="192"/>
      <c r="N182" s="193"/>
      <c r="O182" s="193"/>
      <c r="P182" s="193"/>
      <c r="Q182" s="193"/>
      <c r="R182" s="193"/>
      <c r="S182" s="193"/>
      <c r="T182" s="194"/>
      <c r="AT182" s="188" t="s">
        <v>176</v>
      </c>
      <c r="AU182" s="188" t="s">
        <v>84</v>
      </c>
      <c r="AV182" s="12" t="s">
        <v>84</v>
      </c>
      <c r="AW182" s="12" t="s">
        <v>35</v>
      </c>
      <c r="AX182" s="12" t="s">
        <v>80</v>
      </c>
      <c r="AY182" s="188" t="s">
        <v>166</v>
      </c>
    </row>
    <row r="183" s="1" customFormat="1" ht="22.5" customHeight="1">
      <c r="B183" s="173"/>
      <c r="C183" s="174" t="s">
        <v>368</v>
      </c>
      <c r="D183" s="174" t="s">
        <v>169</v>
      </c>
      <c r="E183" s="175" t="s">
        <v>430</v>
      </c>
      <c r="F183" s="176" t="s">
        <v>431</v>
      </c>
      <c r="G183" s="177" t="s">
        <v>356</v>
      </c>
      <c r="H183" s="213"/>
      <c r="I183" s="179"/>
      <c r="J183" s="180">
        <f>ROUND(I183*H183,2)</f>
        <v>0</v>
      </c>
      <c r="K183" s="176" t="s">
        <v>173</v>
      </c>
      <c r="L183" s="35"/>
      <c r="M183" s="181" t="s">
        <v>3</v>
      </c>
      <c r="N183" s="182" t="s">
        <v>45</v>
      </c>
      <c r="O183" s="65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AR183" s="17" t="s">
        <v>184</v>
      </c>
      <c r="AT183" s="17" t="s">
        <v>169</v>
      </c>
      <c r="AU183" s="17" t="s">
        <v>84</v>
      </c>
      <c r="AY183" s="17" t="s">
        <v>166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84</v>
      </c>
      <c r="BK183" s="185">
        <f>ROUND(I183*H183,2)</f>
        <v>0</v>
      </c>
      <c r="BL183" s="17" t="s">
        <v>184</v>
      </c>
      <c r="BM183" s="17" t="s">
        <v>1098</v>
      </c>
    </row>
    <row r="184" s="11" customFormat="1" ht="22.8" customHeight="1">
      <c r="B184" s="160"/>
      <c r="D184" s="161" t="s">
        <v>72</v>
      </c>
      <c r="E184" s="171" t="s">
        <v>571</v>
      </c>
      <c r="F184" s="171" t="s">
        <v>572</v>
      </c>
      <c r="I184" s="163"/>
      <c r="J184" s="172">
        <f>BK184</f>
        <v>0</v>
      </c>
      <c r="L184" s="160"/>
      <c r="M184" s="165"/>
      <c r="N184" s="166"/>
      <c r="O184" s="166"/>
      <c r="P184" s="167">
        <f>SUM(P185:P195)</f>
        <v>0</v>
      </c>
      <c r="Q184" s="166"/>
      <c r="R184" s="167">
        <f>SUM(R185:R195)</f>
        <v>0.20576459999999999</v>
      </c>
      <c r="S184" s="166"/>
      <c r="T184" s="168">
        <f>SUM(T185:T195)</f>
        <v>0</v>
      </c>
      <c r="AR184" s="161" t="s">
        <v>84</v>
      </c>
      <c r="AT184" s="169" t="s">
        <v>72</v>
      </c>
      <c r="AU184" s="169" t="s">
        <v>80</v>
      </c>
      <c r="AY184" s="161" t="s">
        <v>166</v>
      </c>
      <c r="BK184" s="170">
        <f>SUM(BK185:BK195)</f>
        <v>0</v>
      </c>
    </row>
    <row r="185" s="1" customFormat="1" ht="16.5" customHeight="1">
      <c r="B185" s="173"/>
      <c r="C185" s="174" t="s">
        <v>372</v>
      </c>
      <c r="D185" s="174" t="s">
        <v>169</v>
      </c>
      <c r="E185" s="175" t="s">
        <v>901</v>
      </c>
      <c r="F185" s="176" t="s">
        <v>902</v>
      </c>
      <c r="G185" s="177" t="s">
        <v>200</v>
      </c>
      <c r="H185" s="178">
        <v>6.4500000000000002</v>
      </c>
      <c r="I185" s="179"/>
      <c r="J185" s="180">
        <f>ROUND(I185*H185,2)</f>
        <v>0</v>
      </c>
      <c r="K185" s="176" t="s">
        <v>173</v>
      </c>
      <c r="L185" s="35"/>
      <c r="M185" s="181" t="s">
        <v>3</v>
      </c>
      <c r="N185" s="182" t="s">
        <v>45</v>
      </c>
      <c r="O185" s="65"/>
      <c r="P185" s="183">
        <f>O185*H185</f>
        <v>0</v>
      </c>
      <c r="Q185" s="183">
        <v>0.00029999999999999997</v>
      </c>
      <c r="R185" s="183">
        <f>Q185*H185</f>
        <v>0.0019349999999999999</v>
      </c>
      <c r="S185" s="183">
        <v>0</v>
      </c>
      <c r="T185" s="184">
        <f>S185*H185</f>
        <v>0</v>
      </c>
      <c r="AR185" s="17" t="s">
        <v>184</v>
      </c>
      <c r="AT185" s="17" t="s">
        <v>169</v>
      </c>
      <c r="AU185" s="17" t="s">
        <v>84</v>
      </c>
      <c r="AY185" s="17" t="s">
        <v>166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7" t="s">
        <v>84</v>
      </c>
      <c r="BK185" s="185">
        <f>ROUND(I185*H185,2)</f>
        <v>0</v>
      </c>
      <c r="BL185" s="17" t="s">
        <v>184</v>
      </c>
      <c r="BM185" s="17" t="s">
        <v>1099</v>
      </c>
    </row>
    <row r="186" s="12" customFormat="1">
      <c r="B186" s="186"/>
      <c r="D186" s="187" t="s">
        <v>176</v>
      </c>
      <c r="E186" s="188" t="s">
        <v>3</v>
      </c>
      <c r="F186" s="189" t="s">
        <v>1100</v>
      </c>
      <c r="H186" s="190">
        <v>6.4500000000000002</v>
      </c>
      <c r="I186" s="191"/>
      <c r="L186" s="186"/>
      <c r="M186" s="192"/>
      <c r="N186" s="193"/>
      <c r="O186" s="193"/>
      <c r="P186" s="193"/>
      <c r="Q186" s="193"/>
      <c r="R186" s="193"/>
      <c r="S186" s="193"/>
      <c r="T186" s="194"/>
      <c r="AT186" s="188" t="s">
        <v>176</v>
      </c>
      <c r="AU186" s="188" t="s">
        <v>84</v>
      </c>
      <c r="AV186" s="12" t="s">
        <v>84</v>
      </c>
      <c r="AW186" s="12" t="s">
        <v>35</v>
      </c>
      <c r="AX186" s="12" t="s">
        <v>80</v>
      </c>
      <c r="AY186" s="188" t="s">
        <v>166</v>
      </c>
    </row>
    <row r="187" s="1" customFormat="1" ht="16.5" customHeight="1">
      <c r="B187" s="173"/>
      <c r="C187" s="174" t="s">
        <v>376</v>
      </c>
      <c r="D187" s="174" t="s">
        <v>169</v>
      </c>
      <c r="E187" s="175" t="s">
        <v>574</v>
      </c>
      <c r="F187" s="176" t="s">
        <v>575</v>
      </c>
      <c r="G187" s="177" t="s">
        <v>172</v>
      </c>
      <c r="H187" s="178">
        <v>8.2200000000000006</v>
      </c>
      <c r="I187" s="179"/>
      <c r="J187" s="180">
        <f>ROUND(I187*H187,2)</f>
        <v>0</v>
      </c>
      <c r="K187" s="176" t="s">
        <v>173</v>
      </c>
      <c r="L187" s="35"/>
      <c r="M187" s="181" t="s">
        <v>3</v>
      </c>
      <c r="N187" s="182" t="s">
        <v>45</v>
      </c>
      <c r="O187" s="65"/>
      <c r="P187" s="183">
        <f>O187*H187</f>
        <v>0</v>
      </c>
      <c r="Q187" s="183">
        <v>0.0025999999999999999</v>
      </c>
      <c r="R187" s="183">
        <f>Q187*H187</f>
        <v>0.021372000000000002</v>
      </c>
      <c r="S187" s="183">
        <v>0</v>
      </c>
      <c r="T187" s="184">
        <f>S187*H187</f>
        <v>0</v>
      </c>
      <c r="AR187" s="17" t="s">
        <v>184</v>
      </c>
      <c r="AT187" s="17" t="s">
        <v>169</v>
      </c>
      <c r="AU187" s="17" t="s">
        <v>84</v>
      </c>
      <c r="AY187" s="17" t="s">
        <v>166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7" t="s">
        <v>84</v>
      </c>
      <c r="BK187" s="185">
        <f>ROUND(I187*H187,2)</f>
        <v>0</v>
      </c>
      <c r="BL187" s="17" t="s">
        <v>184</v>
      </c>
      <c r="BM187" s="17" t="s">
        <v>1101</v>
      </c>
    </row>
    <row r="188" s="12" customFormat="1">
      <c r="B188" s="186"/>
      <c r="D188" s="187" t="s">
        <v>176</v>
      </c>
      <c r="E188" s="188" t="s">
        <v>3</v>
      </c>
      <c r="F188" s="189" t="s">
        <v>1102</v>
      </c>
      <c r="H188" s="190">
        <v>8.2200000000000006</v>
      </c>
      <c r="I188" s="191"/>
      <c r="L188" s="186"/>
      <c r="M188" s="192"/>
      <c r="N188" s="193"/>
      <c r="O188" s="193"/>
      <c r="P188" s="193"/>
      <c r="Q188" s="193"/>
      <c r="R188" s="193"/>
      <c r="S188" s="193"/>
      <c r="T188" s="194"/>
      <c r="AT188" s="188" t="s">
        <v>176</v>
      </c>
      <c r="AU188" s="188" t="s">
        <v>84</v>
      </c>
      <c r="AV188" s="12" t="s">
        <v>84</v>
      </c>
      <c r="AW188" s="12" t="s">
        <v>35</v>
      </c>
      <c r="AX188" s="12" t="s">
        <v>80</v>
      </c>
      <c r="AY188" s="188" t="s">
        <v>166</v>
      </c>
    </row>
    <row r="189" s="1" customFormat="1" ht="16.5" customHeight="1">
      <c r="B189" s="173"/>
      <c r="C189" s="203" t="s">
        <v>381</v>
      </c>
      <c r="D189" s="203" t="s">
        <v>202</v>
      </c>
      <c r="E189" s="204" t="s">
        <v>578</v>
      </c>
      <c r="F189" s="205" t="s">
        <v>1103</v>
      </c>
      <c r="G189" s="206" t="s">
        <v>172</v>
      </c>
      <c r="H189" s="207">
        <v>9.5030000000000001</v>
      </c>
      <c r="I189" s="208"/>
      <c r="J189" s="209">
        <f>ROUND(I189*H189,2)</f>
        <v>0</v>
      </c>
      <c r="K189" s="205" t="s">
        <v>173</v>
      </c>
      <c r="L189" s="210"/>
      <c r="M189" s="211" t="s">
        <v>3</v>
      </c>
      <c r="N189" s="212" t="s">
        <v>45</v>
      </c>
      <c r="O189" s="65"/>
      <c r="P189" s="183">
        <f>O189*H189</f>
        <v>0</v>
      </c>
      <c r="Q189" s="183">
        <v>0.019199999999999998</v>
      </c>
      <c r="R189" s="183">
        <f>Q189*H189</f>
        <v>0.1824576</v>
      </c>
      <c r="S189" s="183">
        <v>0</v>
      </c>
      <c r="T189" s="184">
        <f>S189*H189</f>
        <v>0</v>
      </c>
      <c r="AR189" s="17" t="s">
        <v>334</v>
      </c>
      <c r="AT189" s="17" t="s">
        <v>202</v>
      </c>
      <c r="AU189" s="17" t="s">
        <v>84</v>
      </c>
      <c r="AY189" s="17" t="s">
        <v>166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7" t="s">
        <v>84</v>
      </c>
      <c r="BK189" s="185">
        <f>ROUND(I189*H189,2)</f>
        <v>0</v>
      </c>
      <c r="BL189" s="17" t="s">
        <v>184</v>
      </c>
      <c r="BM189" s="17" t="s">
        <v>1104</v>
      </c>
    </row>
    <row r="190" s="12" customFormat="1">
      <c r="B190" s="186"/>
      <c r="D190" s="187" t="s">
        <v>176</v>
      </c>
      <c r="E190" s="188" t="s">
        <v>3</v>
      </c>
      <c r="F190" s="189" t="s">
        <v>1105</v>
      </c>
      <c r="H190" s="190">
        <v>8.6389999999999993</v>
      </c>
      <c r="I190" s="191"/>
      <c r="L190" s="186"/>
      <c r="M190" s="192"/>
      <c r="N190" s="193"/>
      <c r="O190" s="193"/>
      <c r="P190" s="193"/>
      <c r="Q190" s="193"/>
      <c r="R190" s="193"/>
      <c r="S190" s="193"/>
      <c r="T190" s="194"/>
      <c r="AT190" s="188" t="s">
        <v>176</v>
      </c>
      <c r="AU190" s="188" t="s">
        <v>84</v>
      </c>
      <c r="AV190" s="12" t="s">
        <v>84</v>
      </c>
      <c r="AW190" s="12" t="s">
        <v>35</v>
      </c>
      <c r="AX190" s="12" t="s">
        <v>80</v>
      </c>
      <c r="AY190" s="188" t="s">
        <v>166</v>
      </c>
    </row>
    <row r="191" s="12" customFormat="1">
      <c r="B191" s="186"/>
      <c r="D191" s="187" t="s">
        <v>176</v>
      </c>
      <c r="F191" s="189" t="s">
        <v>1106</v>
      </c>
      <c r="H191" s="190">
        <v>9.5030000000000001</v>
      </c>
      <c r="I191" s="191"/>
      <c r="L191" s="186"/>
      <c r="M191" s="192"/>
      <c r="N191" s="193"/>
      <c r="O191" s="193"/>
      <c r="P191" s="193"/>
      <c r="Q191" s="193"/>
      <c r="R191" s="193"/>
      <c r="S191" s="193"/>
      <c r="T191" s="194"/>
      <c r="AT191" s="188" t="s">
        <v>176</v>
      </c>
      <c r="AU191" s="188" t="s">
        <v>84</v>
      </c>
      <c r="AV191" s="12" t="s">
        <v>84</v>
      </c>
      <c r="AW191" s="12" t="s">
        <v>4</v>
      </c>
      <c r="AX191" s="12" t="s">
        <v>80</v>
      </c>
      <c r="AY191" s="188" t="s">
        <v>166</v>
      </c>
    </row>
    <row r="192" s="1" customFormat="1" ht="16.5" customHeight="1">
      <c r="B192" s="173"/>
      <c r="C192" s="174" t="s">
        <v>387</v>
      </c>
      <c r="D192" s="174" t="s">
        <v>169</v>
      </c>
      <c r="E192" s="175" t="s">
        <v>583</v>
      </c>
      <c r="F192" s="176" t="s">
        <v>584</v>
      </c>
      <c r="G192" s="177" t="s">
        <v>172</v>
      </c>
      <c r="H192" s="178">
        <v>8.6389999999999993</v>
      </c>
      <c r="I192" s="179"/>
      <c r="J192" s="180">
        <f>ROUND(I192*H192,2)</f>
        <v>0</v>
      </c>
      <c r="K192" s="176" t="s">
        <v>173</v>
      </c>
      <c r="L192" s="35"/>
      <c r="M192" s="181" t="s">
        <v>3</v>
      </c>
      <c r="N192" s="182" t="s">
        <v>45</v>
      </c>
      <c r="O192" s="65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AR192" s="17" t="s">
        <v>184</v>
      </c>
      <c r="AT192" s="17" t="s">
        <v>169</v>
      </c>
      <c r="AU192" s="17" t="s">
        <v>84</v>
      </c>
      <c r="AY192" s="17" t="s">
        <v>166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7" t="s">
        <v>84</v>
      </c>
      <c r="BK192" s="185">
        <f>ROUND(I192*H192,2)</f>
        <v>0</v>
      </c>
      <c r="BL192" s="17" t="s">
        <v>184</v>
      </c>
      <c r="BM192" s="17" t="s">
        <v>1107</v>
      </c>
    </row>
    <row r="193" s="1" customFormat="1" ht="16.5" customHeight="1">
      <c r="B193" s="173"/>
      <c r="C193" s="174" t="s">
        <v>391</v>
      </c>
      <c r="D193" s="174" t="s">
        <v>169</v>
      </c>
      <c r="E193" s="175" t="s">
        <v>587</v>
      </c>
      <c r="F193" s="176" t="s">
        <v>588</v>
      </c>
      <c r="G193" s="177" t="s">
        <v>172</v>
      </c>
      <c r="H193" s="178">
        <v>8.6389999999999993</v>
      </c>
      <c r="I193" s="179"/>
      <c r="J193" s="180">
        <f>ROUND(I193*H193,2)</f>
        <v>0</v>
      </c>
      <c r="K193" s="176" t="s">
        <v>173</v>
      </c>
      <c r="L193" s="35"/>
      <c r="M193" s="181" t="s">
        <v>3</v>
      </c>
      <c r="N193" s="182" t="s">
        <v>45</v>
      </c>
      <c r="O193" s="65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AR193" s="17" t="s">
        <v>184</v>
      </c>
      <c r="AT193" s="17" t="s">
        <v>169</v>
      </c>
      <c r="AU193" s="17" t="s">
        <v>84</v>
      </c>
      <c r="AY193" s="17" t="s">
        <v>166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84</v>
      </c>
      <c r="BK193" s="185">
        <f>ROUND(I193*H193,2)</f>
        <v>0</v>
      </c>
      <c r="BL193" s="17" t="s">
        <v>184</v>
      </c>
      <c r="BM193" s="17" t="s">
        <v>1108</v>
      </c>
    </row>
    <row r="194" s="1" customFormat="1" ht="16.5" customHeight="1">
      <c r="B194" s="173"/>
      <c r="C194" s="174" t="s">
        <v>395</v>
      </c>
      <c r="D194" s="174" t="s">
        <v>169</v>
      </c>
      <c r="E194" s="175" t="s">
        <v>591</v>
      </c>
      <c r="F194" s="176" t="s">
        <v>592</v>
      </c>
      <c r="G194" s="177" t="s">
        <v>172</v>
      </c>
      <c r="H194" s="178">
        <v>8.6389999999999993</v>
      </c>
      <c r="I194" s="179"/>
      <c r="J194" s="180">
        <f>ROUND(I194*H194,2)</f>
        <v>0</v>
      </c>
      <c r="K194" s="176" t="s">
        <v>173</v>
      </c>
      <c r="L194" s="35"/>
      <c r="M194" s="181" t="s">
        <v>3</v>
      </c>
      <c r="N194" s="182" t="s">
        <v>45</v>
      </c>
      <c r="O194" s="65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AR194" s="17" t="s">
        <v>184</v>
      </c>
      <c r="AT194" s="17" t="s">
        <v>169</v>
      </c>
      <c r="AU194" s="17" t="s">
        <v>84</v>
      </c>
      <c r="AY194" s="17" t="s">
        <v>166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7" t="s">
        <v>84</v>
      </c>
      <c r="BK194" s="185">
        <f>ROUND(I194*H194,2)</f>
        <v>0</v>
      </c>
      <c r="BL194" s="17" t="s">
        <v>184</v>
      </c>
      <c r="BM194" s="17" t="s">
        <v>1109</v>
      </c>
    </row>
    <row r="195" s="1" customFormat="1" ht="22.5" customHeight="1">
      <c r="B195" s="173"/>
      <c r="C195" s="174" t="s">
        <v>400</v>
      </c>
      <c r="D195" s="174" t="s">
        <v>169</v>
      </c>
      <c r="E195" s="175" t="s">
        <v>595</v>
      </c>
      <c r="F195" s="176" t="s">
        <v>596</v>
      </c>
      <c r="G195" s="177" t="s">
        <v>356</v>
      </c>
      <c r="H195" s="213"/>
      <c r="I195" s="179"/>
      <c r="J195" s="180">
        <f>ROUND(I195*H195,2)</f>
        <v>0</v>
      </c>
      <c r="K195" s="176" t="s">
        <v>173</v>
      </c>
      <c r="L195" s="35"/>
      <c r="M195" s="181" t="s">
        <v>3</v>
      </c>
      <c r="N195" s="182" t="s">
        <v>45</v>
      </c>
      <c r="O195" s="65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AR195" s="17" t="s">
        <v>184</v>
      </c>
      <c r="AT195" s="17" t="s">
        <v>169</v>
      </c>
      <c r="AU195" s="17" t="s">
        <v>84</v>
      </c>
      <c r="AY195" s="17" t="s">
        <v>166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7" t="s">
        <v>84</v>
      </c>
      <c r="BK195" s="185">
        <f>ROUND(I195*H195,2)</f>
        <v>0</v>
      </c>
      <c r="BL195" s="17" t="s">
        <v>184</v>
      </c>
      <c r="BM195" s="17" t="s">
        <v>1110</v>
      </c>
    </row>
    <row r="196" s="11" customFormat="1" ht="22.8" customHeight="1">
      <c r="B196" s="160"/>
      <c r="D196" s="161" t="s">
        <v>72</v>
      </c>
      <c r="E196" s="171" t="s">
        <v>598</v>
      </c>
      <c r="F196" s="171" t="s">
        <v>599</v>
      </c>
      <c r="I196" s="163"/>
      <c r="J196" s="172">
        <f>BK196</f>
        <v>0</v>
      </c>
      <c r="L196" s="160"/>
      <c r="M196" s="165"/>
      <c r="N196" s="166"/>
      <c r="O196" s="166"/>
      <c r="P196" s="167">
        <f>SUM(P197:P202)</f>
        <v>0</v>
      </c>
      <c r="Q196" s="166"/>
      <c r="R196" s="167">
        <f>SUM(R197:R202)</f>
        <v>0.0044574000000000003</v>
      </c>
      <c r="S196" s="166"/>
      <c r="T196" s="168">
        <f>SUM(T197:T202)</f>
        <v>0</v>
      </c>
      <c r="AR196" s="161" t="s">
        <v>84</v>
      </c>
      <c r="AT196" s="169" t="s">
        <v>72</v>
      </c>
      <c r="AU196" s="169" t="s">
        <v>80</v>
      </c>
      <c r="AY196" s="161" t="s">
        <v>166</v>
      </c>
      <c r="BK196" s="170">
        <f>SUM(BK197:BK202)</f>
        <v>0</v>
      </c>
    </row>
    <row r="197" s="1" customFormat="1" ht="16.5" customHeight="1">
      <c r="B197" s="173"/>
      <c r="C197" s="174" t="s">
        <v>406</v>
      </c>
      <c r="D197" s="174" t="s">
        <v>169</v>
      </c>
      <c r="E197" s="175" t="s">
        <v>601</v>
      </c>
      <c r="F197" s="176" t="s">
        <v>602</v>
      </c>
      <c r="G197" s="177" t="s">
        <v>172</v>
      </c>
      <c r="H197" s="178">
        <v>6.5549999999999997</v>
      </c>
      <c r="I197" s="179"/>
      <c r="J197" s="180">
        <f>ROUND(I197*H197,2)</f>
        <v>0</v>
      </c>
      <c r="K197" s="176" t="s">
        <v>173</v>
      </c>
      <c r="L197" s="35"/>
      <c r="M197" s="181" t="s">
        <v>3</v>
      </c>
      <c r="N197" s="182" t="s">
        <v>45</v>
      </c>
      <c r="O197" s="65"/>
      <c r="P197" s="183">
        <f>O197*H197</f>
        <v>0</v>
      </c>
      <c r="Q197" s="183">
        <v>8.0000000000000007E-05</v>
      </c>
      <c r="R197" s="183">
        <f>Q197*H197</f>
        <v>0.00052440000000000006</v>
      </c>
      <c r="S197" s="183">
        <v>0</v>
      </c>
      <c r="T197" s="184">
        <f>S197*H197</f>
        <v>0</v>
      </c>
      <c r="AR197" s="17" t="s">
        <v>184</v>
      </c>
      <c r="AT197" s="17" t="s">
        <v>169</v>
      </c>
      <c r="AU197" s="17" t="s">
        <v>84</v>
      </c>
      <c r="AY197" s="17" t="s">
        <v>166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7" t="s">
        <v>84</v>
      </c>
      <c r="BK197" s="185">
        <f>ROUND(I197*H197,2)</f>
        <v>0</v>
      </c>
      <c r="BL197" s="17" t="s">
        <v>184</v>
      </c>
      <c r="BM197" s="17" t="s">
        <v>1111</v>
      </c>
    </row>
    <row r="198" s="12" customFormat="1">
      <c r="B198" s="186"/>
      <c r="D198" s="187" t="s">
        <v>176</v>
      </c>
      <c r="E198" s="188" t="s">
        <v>3</v>
      </c>
      <c r="F198" s="189" t="s">
        <v>1112</v>
      </c>
      <c r="H198" s="190">
        <v>6.5549999999999997</v>
      </c>
      <c r="I198" s="191"/>
      <c r="L198" s="186"/>
      <c r="M198" s="192"/>
      <c r="N198" s="193"/>
      <c r="O198" s="193"/>
      <c r="P198" s="193"/>
      <c r="Q198" s="193"/>
      <c r="R198" s="193"/>
      <c r="S198" s="193"/>
      <c r="T198" s="194"/>
      <c r="AT198" s="188" t="s">
        <v>176</v>
      </c>
      <c r="AU198" s="188" t="s">
        <v>84</v>
      </c>
      <c r="AV198" s="12" t="s">
        <v>84</v>
      </c>
      <c r="AW198" s="12" t="s">
        <v>35</v>
      </c>
      <c r="AX198" s="12" t="s">
        <v>80</v>
      </c>
      <c r="AY198" s="188" t="s">
        <v>166</v>
      </c>
    </row>
    <row r="199" s="1" customFormat="1" ht="16.5" customHeight="1">
      <c r="B199" s="173"/>
      <c r="C199" s="174" t="s">
        <v>410</v>
      </c>
      <c r="D199" s="174" t="s">
        <v>169</v>
      </c>
      <c r="E199" s="175" t="s">
        <v>609</v>
      </c>
      <c r="F199" s="176" t="s">
        <v>610</v>
      </c>
      <c r="G199" s="177" t="s">
        <v>172</v>
      </c>
      <c r="H199" s="178">
        <v>6.5549999999999997</v>
      </c>
      <c r="I199" s="179"/>
      <c r="J199" s="180">
        <f>ROUND(I199*H199,2)</f>
        <v>0</v>
      </c>
      <c r="K199" s="176" t="s">
        <v>173</v>
      </c>
      <c r="L199" s="35"/>
      <c r="M199" s="181" t="s">
        <v>3</v>
      </c>
      <c r="N199" s="182" t="s">
        <v>45</v>
      </c>
      <c r="O199" s="65"/>
      <c r="P199" s="183">
        <f>O199*H199</f>
        <v>0</v>
      </c>
      <c r="Q199" s="183">
        <v>0.00013999999999999999</v>
      </c>
      <c r="R199" s="183">
        <f>Q199*H199</f>
        <v>0.00091769999999999992</v>
      </c>
      <c r="S199" s="183">
        <v>0</v>
      </c>
      <c r="T199" s="184">
        <f>S199*H199</f>
        <v>0</v>
      </c>
      <c r="AR199" s="17" t="s">
        <v>184</v>
      </c>
      <c r="AT199" s="17" t="s">
        <v>169</v>
      </c>
      <c r="AU199" s="17" t="s">
        <v>84</v>
      </c>
      <c r="AY199" s="17" t="s">
        <v>166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84</v>
      </c>
      <c r="BK199" s="185">
        <f>ROUND(I199*H199,2)</f>
        <v>0</v>
      </c>
      <c r="BL199" s="17" t="s">
        <v>184</v>
      </c>
      <c r="BM199" s="17" t="s">
        <v>1113</v>
      </c>
    </row>
    <row r="200" s="12" customFormat="1">
      <c r="B200" s="186"/>
      <c r="D200" s="187" t="s">
        <v>176</v>
      </c>
      <c r="E200" s="188" t="s">
        <v>3</v>
      </c>
      <c r="F200" s="189" t="s">
        <v>1114</v>
      </c>
      <c r="H200" s="190">
        <v>6.5549999999999997</v>
      </c>
      <c r="I200" s="191"/>
      <c r="L200" s="186"/>
      <c r="M200" s="192"/>
      <c r="N200" s="193"/>
      <c r="O200" s="193"/>
      <c r="P200" s="193"/>
      <c r="Q200" s="193"/>
      <c r="R200" s="193"/>
      <c r="S200" s="193"/>
      <c r="T200" s="194"/>
      <c r="AT200" s="188" t="s">
        <v>176</v>
      </c>
      <c r="AU200" s="188" t="s">
        <v>84</v>
      </c>
      <c r="AV200" s="12" t="s">
        <v>84</v>
      </c>
      <c r="AW200" s="12" t="s">
        <v>35</v>
      </c>
      <c r="AX200" s="12" t="s">
        <v>80</v>
      </c>
      <c r="AY200" s="188" t="s">
        <v>166</v>
      </c>
    </row>
    <row r="201" s="1" customFormat="1" ht="16.5" customHeight="1">
      <c r="B201" s="173"/>
      <c r="C201" s="174" t="s">
        <v>894</v>
      </c>
      <c r="D201" s="174" t="s">
        <v>169</v>
      </c>
      <c r="E201" s="175" t="s">
        <v>614</v>
      </c>
      <c r="F201" s="176" t="s">
        <v>615</v>
      </c>
      <c r="G201" s="177" t="s">
        <v>172</v>
      </c>
      <c r="H201" s="178">
        <v>6.5549999999999997</v>
      </c>
      <c r="I201" s="179"/>
      <c r="J201" s="180">
        <f>ROUND(I201*H201,2)</f>
        <v>0</v>
      </c>
      <c r="K201" s="176" t="s">
        <v>173</v>
      </c>
      <c r="L201" s="35"/>
      <c r="M201" s="181" t="s">
        <v>3</v>
      </c>
      <c r="N201" s="182" t="s">
        <v>45</v>
      </c>
      <c r="O201" s="65"/>
      <c r="P201" s="183">
        <f>O201*H201</f>
        <v>0</v>
      </c>
      <c r="Q201" s="183">
        <v>0.00023000000000000001</v>
      </c>
      <c r="R201" s="183">
        <f>Q201*H201</f>
        <v>0.0015076499999999999</v>
      </c>
      <c r="S201" s="183">
        <v>0</v>
      </c>
      <c r="T201" s="184">
        <f>S201*H201</f>
        <v>0</v>
      </c>
      <c r="AR201" s="17" t="s">
        <v>184</v>
      </c>
      <c r="AT201" s="17" t="s">
        <v>169</v>
      </c>
      <c r="AU201" s="17" t="s">
        <v>84</v>
      </c>
      <c r="AY201" s="17" t="s">
        <v>166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7" t="s">
        <v>84</v>
      </c>
      <c r="BK201" s="185">
        <f>ROUND(I201*H201,2)</f>
        <v>0</v>
      </c>
      <c r="BL201" s="17" t="s">
        <v>184</v>
      </c>
      <c r="BM201" s="17" t="s">
        <v>1115</v>
      </c>
    </row>
    <row r="202" s="1" customFormat="1" ht="16.5" customHeight="1">
      <c r="B202" s="173"/>
      <c r="C202" s="174" t="s">
        <v>424</v>
      </c>
      <c r="D202" s="174" t="s">
        <v>169</v>
      </c>
      <c r="E202" s="175" t="s">
        <v>618</v>
      </c>
      <c r="F202" s="176" t="s">
        <v>619</v>
      </c>
      <c r="G202" s="177" t="s">
        <v>172</v>
      </c>
      <c r="H202" s="178">
        <v>6.5549999999999997</v>
      </c>
      <c r="I202" s="179"/>
      <c r="J202" s="180">
        <f>ROUND(I202*H202,2)</f>
        <v>0</v>
      </c>
      <c r="K202" s="176" t="s">
        <v>173</v>
      </c>
      <c r="L202" s="35"/>
      <c r="M202" s="181" t="s">
        <v>3</v>
      </c>
      <c r="N202" s="182" t="s">
        <v>45</v>
      </c>
      <c r="O202" s="65"/>
      <c r="P202" s="183">
        <f>O202*H202</f>
        <v>0</v>
      </c>
      <c r="Q202" s="183">
        <v>0.00023000000000000001</v>
      </c>
      <c r="R202" s="183">
        <f>Q202*H202</f>
        <v>0.0015076499999999999</v>
      </c>
      <c r="S202" s="183">
        <v>0</v>
      </c>
      <c r="T202" s="184">
        <f>S202*H202</f>
        <v>0</v>
      </c>
      <c r="AR202" s="17" t="s">
        <v>184</v>
      </c>
      <c r="AT202" s="17" t="s">
        <v>169</v>
      </c>
      <c r="AU202" s="17" t="s">
        <v>84</v>
      </c>
      <c r="AY202" s="17" t="s">
        <v>166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7" t="s">
        <v>84</v>
      </c>
      <c r="BK202" s="185">
        <f>ROUND(I202*H202,2)</f>
        <v>0</v>
      </c>
      <c r="BL202" s="17" t="s">
        <v>184</v>
      </c>
      <c r="BM202" s="17" t="s">
        <v>1116</v>
      </c>
    </row>
    <row r="203" s="11" customFormat="1" ht="22.8" customHeight="1">
      <c r="B203" s="160"/>
      <c r="D203" s="161" t="s">
        <v>72</v>
      </c>
      <c r="E203" s="171" t="s">
        <v>677</v>
      </c>
      <c r="F203" s="171" t="s">
        <v>678</v>
      </c>
      <c r="I203" s="163"/>
      <c r="J203" s="172">
        <f>BK203</f>
        <v>0</v>
      </c>
      <c r="L203" s="160"/>
      <c r="M203" s="165"/>
      <c r="N203" s="166"/>
      <c r="O203" s="166"/>
      <c r="P203" s="167">
        <f>SUM(P204:P206)</f>
        <v>0</v>
      </c>
      <c r="Q203" s="166"/>
      <c r="R203" s="167">
        <f>SUM(R204:R206)</f>
        <v>0.039</v>
      </c>
      <c r="S203" s="166"/>
      <c r="T203" s="168">
        <f>SUM(T204:T206)</f>
        <v>0</v>
      </c>
      <c r="AR203" s="161" t="s">
        <v>84</v>
      </c>
      <c r="AT203" s="169" t="s">
        <v>72</v>
      </c>
      <c r="AU203" s="169" t="s">
        <v>80</v>
      </c>
      <c r="AY203" s="161" t="s">
        <v>166</v>
      </c>
      <c r="BK203" s="170">
        <f>SUM(BK204:BK206)</f>
        <v>0</v>
      </c>
    </row>
    <row r="204" s="1" customFormat="1" ht="22.5" customHeight="1">
      <c r="B204" s="173"/>
      <c r="C204" s="174" t="s">
        <v>429</v>
      </c>
      <c r="D204" s="174" t="s">
        <v>169</v>
      </c>
      <c r="E204" s="175" t="s">
        <v>680</v>
      </c>
      <c r="F204" s="176" t="s">
        <v>681</v>
      </c>
      <c r="G204" s="177" t="s">
        <v>172</v>
      </c>
      <c r="H204" s="178">
        <v>6.5549999999999997</v>
      </c>
      <c r="I204" s="179"/>
      <c r="J204" s="180">
        <f>ROUND(I204*H204,2)</f>
        <v>0</v>
      </c>
      <c r="K204" s="176" t="s">
        <v>173</v>
      </c>
      <c r="L204" s="35"/>
      <c r="M204" s="181" t="s">
        <v>3</v>
      </c>
      <c r="N204" s="182" t="s">
        <v>45</v>
      </c>
      <c r="O204" s="65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AR204" s="17" t="s">
        <v>184</v>
      </c>
      <c r="AT204" s="17" t="s">
        <v>169</v>
      </c>
      <c r="AU204" s="17" t="s">
        <v>84</v>
      </c>
      <c r="AY204" s="17" t="s">
        <v>166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84</v>
      </c>
      <c r="BK204" s="185">
        <f>ROUND(I204*H204,2)</f>
        <v>0</v>
      </c>
      <c r="BL204" s="17" t="s">
        <v>184</v>
      </c>
      <c r="BM204" s="17" t="s">
        <v>1117</v>
      </c>
    </row>
    <row r="205" s="12" customFormat="1">
      <c r="B205" s="186"/>
      <c r="D205" s="187" t="s">
        <v>176</v>
      </c>
      <c r="E205" s="188" t="s">
        <v>3</v>
      </c>
      <c r="F205" s="189" t="s">
        <v>1118</v>
      </c>
      <c r="H205" s="190">
        <v>6.5549999999999997</v>
      </c>
      <c r="I205" s="191"/>
      <c r="L205" s="186"/>
      <c r="M205" s="192"/>
      <c r="N205" s="193"/>
      <c r="O205" s="193"/>
      <c r="P205" s="193"/>
      <c r="Q205" s="193"/>
      <c r="R205" s="193"/>
      <c r="S205" s="193"/>
      <c r="T205" s="194"/>
      <c r="AT205" s="188" t="s">
        <v>176</v>
      </c>
      <c r="AU205" s="188" t="s">
        <v>84</v>
      </c>
      <c r="AV205" s="12" t="s">
        <v>84</v>
      </c>
      <c r="AW205" s="12" t="s">
        <v>35</v>
      </c>
      <c r="AX205" s="12" t="s">
        <v>80</v>
      </c>
      <c r="AY205" s="188" t="s">
        <v>166</v>
      </c>
    </row>
    <row r="206" s="1" customFormat="1" ht="16.5" customHeight="1">
      <c r="B206" s="173"/>
      <c r="C206" s="203" t="s">
        <v>435</v>
      </c>
      <c r="D206" s="203" t="s">
        <v>202</v>
      </c>
      <c r="E206" s="204" t="s">
        <v>685</v>
      </c>
      <c r="F206" s="205" t="s">
        <v>686</v>
      </c>
      <c r="G206" s="206" t="s">
        <v>296</v>
      </c>
      <c r="H206" s="207">
        <v>0.039</v>
      </c>
      <c r="I206" s="208"/>
      <c r="J206" s="209">
        <f>ROUND(I206*H206,2)</f>
        <v>0</v>
      </c>
      <c r="K206" s="205" t="s">
        <v>205</v>
      </c>
      <c r="L206" s="210"/>
      <c r="M206" s="222" t="s">
        <v>3</v>
      </c>
      <c r="N206" s="223" t="s">
        <v>45</v>
      </c>
      <c r="O206" s="219"/>
      <c r="P206" s="220">
        <f>O206*H206</f>
        <v>0</v>
      </c>
      <c r="Q206" s="220">
        <v>1</v>
      </c>
      <c r="R206" s="220">
        <f>Q206*H206</f>
        <v>0.039</v>
      </c>
      <c r="S206" s="220">
        <v>0</v>
      </c>
      <c r="T206" s="221">
        <f>S206*H206</f>
        <v>0</v>
      </c>
      <c r="AR206" s="17" t="s">
        <v>334</v>
      </c>
      <c r="AT206" s="17" t="s">
        <v>202</v>
      </c>
      <c r="AU206" s="17" t="s">
        <v>84</v>
      </c>
      <c r="AY206" s="17" t="s">
        <v>166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7" t="s">
        <v>84</v>
      </c>
      <c r="BK206" s="185">
        <f>ROUND(I206*H206,2)</f>
        <v>0</v>
      </c>
      <c r="BL206" s="17" t="s">
        <v>184</v>
      </c>
      <c r="BM206" s="17" t="s">
        <v>1119</v>
      </c>
    </row>
    <row r="207" s="1" customFormat="1" ht="6.96" customHeight="1">
      <c r="B207" s="50"/>
      <c r="C207" s="51"/>
      <c r="D207" s="51"/>
      <c r="E207" s="51"/>
      <c r="F207" s="51"/>
      <c r="G207" s="51"/>
      <c r="H207" s="51"/>
      <c r="I207" s="135"/>
      <c r="J207" s="51"/>
      <c r="K207" s="51"/>
      <c r="L207" s="35"/>
    </row>
  </sheetData>
  <autoFilter ref="C103:K20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0:H90"/>
    <mergeCell ref="E94:H94"/>
    <mergeCell ref="E92:H92"/>
    <mergeCell ref="E96:H9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6</v>
      </c>
      <c r="AT2" s="17" t="s">
        <v>108</v>
      </c>
    </row>
    <row r="3" ht="6.96" customHeight="1">
      <c r="B3" s="18"/>
      <c r="C3" s="19"/>
      <c r="D3" s="19"/>
      <c r="E3" s="19"/>
      <c r="F3" s="19"/>
      <c r="G3" s="19"/>
      <c r="H3" s="19"/>
      <c r="I3" s="117"/>
      <c r="J3" s="19"/>
      <c r="K3" s="19"/>
      <c r="L3" s="20"/>
      <c r="AT3" s="17" t="s">
        <v>80</v>
      </c>
    </row>
    <row r="4" ht="24.96" customHeight="1">
      <c r="B4" s="20"/>
      <c r="D4" s="21" t="s">
        <v>124</v>
      </c>
      <c r="L4" s="20"/>
      <c r="M4" s="22" t="s">
        <v>11</v>
      </c>
      <c r="AT4" s="17" t="s">
        <v>4</v>
      </c>
    </row>
    <row r="5" ht="6.96" customHeight="1">
      <c r="B5" s="20"/>
      <c r="L5" s="20"/>
    </row>
    <row r="6" ht="12" customHeight="1">
      <c r="B6" s="20"/>
      <c r="D6" s="29" t="s">
        <v>17</v>
      </c>
      <c r="L6" s="20"/>
    </row>
    <row r="7" ht="16.5" customHeight="1">
      <c r="B7" s="20"/>
      <c r="E7" s="118" t="str">
        <f>'Rekapitulace stavby'!K6</f>
        <v>STAVEBNÍ ÚPRAVY OBJEKTU TOVÁRNÍ 44</v>
      </c>
      <c r="F7" s="29"/>
      <c r="G7" s="29"/>
      <c r="H7" s="29"/>
      <c r="L7" s="20"/>
    </row>
    <row r="8">
      <c r="B8" s="20"/>
      <c r="D8" s="29" t="s">
        <v>125</v>
      </c>
      <c r="L8" s="20"/>
    </row>
    <row r="9" ht="16.5" customHeight="1">
      <c r="B9" s="20"/>
      <c r="E9" s="118" t="s">
        <v>749</v>
      </c>
      <c r="L9" s="20"/>
    </row>
    <row r="10" ht="12" customHeight="1">
      <c r="B10" s="20"/>
      <c r="D10" s="29" t="s">
        <v>127</v>
      </c>
      <c r="L10" s="20"/>
    </row>
    <row r="11" s="1" customFormat="1" ht="16.5" customHeight="1">
      <c r="B11" s="35"/>
      <c r="E11" s="29" t="s">
        <v>750</v>
      </c>
      <c r="F11" s="1"/>
      <c r="G11" s="1"/>
      <c r="H11" s="1"/>
      <c r="I11" s="119"/>
      <c r="L11" s="35"/>
    </row>
    <row r="12" s="1" customFormat="1" ht="12" customHeight="1">
      <c r="B12" s="35"/>
      <c r="D12" s="29" t="s">
        <v>751</v>
      </c>
      <c r="I12" s="119"/>
      <c r="L12" s="35"/>
    </row>
    <row r="13" s="1" customFormat="1" ht="36.96" customHeight="1">
      <c r="B13" s="35"/>
      <c r="E13" s="56" t="s">
        <v>1120</v>
      </c>
      <c r="F13" s="1"/>
      <c r="G13" s="1"/>
      <c r="H13" s="1"/>
      <c r="I13" s="119"/>
      <c r="L13" s="35"/>
    </row>
    <row r="14" s="1" customFormat="1">
      <c r="B14" s="35"/>
      <c r="I14" s="119"/>
      <c r="L14" s="35"/>
    </row>
    <row r="15" s="1" customFormat="1" ht="12" customHeight="1">
      <c r="B15" s="35"/>
      <c r="D15" s="29" t="s">
        <v>19</v>
      </c>
      <c r="F15" s="17" t="s">
        <v>3</v>
      </c>
      <c r="I15" s="120" t="s">
        <v>20</v>
      </c>
      <c r="J15" s="17" t="s">
        <v>3</v>
      </c>
      <c r="L15" s="35"/>
    </row>
    <row r="16" s="1" customFormat="1" ht="12" customHeight="1">
      <c r="B16" s="35"/>
      <c r="D16" s="29" t="s">
        <v>21</v>
      </c>
      <c r="F16" s="17" t="s">
        <v>22</v>
      </c>
      <c r="I16" s="120" t="s">
        <v>23</v>
      </c>
      <c r="J16" s="58" t="str">
        <f>'Rekapitulace stavby'!AN8</f>
        <v>12. 12. 2018</v>
      </c>
      <c r="L16" s="35"/>
    </row>
    <row r="17" s="1" customFormat="1" ht="10.8" customHeight="1">
      <c r="B17" s="35"/>
      <c r="I17" s="119"/>
      <c r="L17" s="35"/>
    </row>
    <row r="18" s="1" customFormat="1" ht="12" customHeight="1">
      <c r="B18" s="35"/>
      <c r="D18" s="29" t="s">
        <v>25</v>
      </c>
      <c r="I18" s="120" t="s">
        <v>26</v>
      </c>
      <c r="J18" s="17" t="s">
        <v>3</v>
      </c>
      <c r="L18" s="35"/>
    </row>
    <row r="19" s="1" customFormat="1" ht="18" customHeight="1">
      <c r="B19" s="35"/>
      <c r="E19" s="17" t="s">
        <v>27</v>
      </c>
      <c r="I19" s="120" t="s">
        <v>28</v>
      </c>
      <c r="J19" s="17" t="s">
        <v>3</v>
      </c>
      <c r="L19" s="35"/>
    </row>
    <row r="20" s="1" customFormat="1" ht="6.96" customHeight="1">
      <c r="B20" s="35"/>
      <c r="I20" s="119"/>
      <c r="L20" s="35"/>
    </row>
    <row r="21" s="1" customFormat="1" ht="12" customHeight="1">
      <c r="B21" s="35"/>
      <c r="D21" s="29" t="s">
        <v>29</v>
      </c>
      <c r="I21" s="120" t="s">
        <v>26</v>
      </c>
      <c r="J21" s="30" t="str">
        <f>'Rekapitulace stavby'!AN13</f>
        <v>Vyplň údaj</v>
      </c>
      <c r="L21" s="35"/>
    </row>
    <row r="22" s="1" customFormat="1" ht="18" customHeight="1">
      <c r="B22" s="35"/>
      <c r="E22" s="30" t="str">
        <f>'Rekapitulace stavby'!E14</f>
        <v>Vyplň údaj</v>
      </c>
      <c r="F22" s="17"/>
      <c r="G22" s="17"/>
      <c r="H22" s="17"/>
      <c r="I22" s="120" t="s">
        <v>28</v>
      </c>
      <c r="J22" s="30" t="str">
        <f>'Rekapitulace stavby'!AN14</f>
        <v>Vyplň údaj</v>
      </c>
      <c r="L22" s="35"/>
    </row>
    <row r="23" s="1" customFormat="1" ht="6.96" customHeight="1">
      <c r="B23" s="35"/>
      <c r="I23" s="119"/>
      <c r="L23" s="35"/>
    </row>
    <row r="24" s="1" customFormat="1" ht="12" customHeight="1">
      <c r="B24" s="35"/>
      <c r="D24" s="29" t="s">
        <v>31</v>
      </c>
      <c r="I24" s="120" t="s">
        <v>26</v>
      </c>
      <c r="J24" s="17" t="s">
        <v>32</v>
      </c>
      <c r="L24" s="35"/>
    </row>
    <row r="25" s="1" customFormat="1" ht="18" customHeight="1">
      <c r="B25" s="35"/>
      <c r="E25" s="17" t="s">
        <v>33</v>
      </c>
      <c r="I25" s="120" t="s">
        <v>28</v>
      </c>
      <c r="J25" s="17" t="s">
        <v>34</v>
      </c>
      <c r="L25" s="35"/>
    </row>
    <row r="26" s="1" customFormat="1" ht="6.96" customHeight="1">
      <c r="B26" s="35"/>
      <c r="I26" s="119"/>
      <c r="L26" s="35"/>
    </row>
    <row r="27" s="1" customFormat="1" ht="12" customHeight="1">
      <c r="B27" s="35"/>
      <c r="D27" s="29" t="s">
        <v>36</v>
      </c>
      <c r="I27" s="120" t="s">
        <v>26</v>
      </c>
      <c r="J27" s="17" t="s">
        <v>32</v>
      </c>
      <c r="L27" s="35"/>
    </row>
    <row r="28" s="1" customFormat="1" ht="18" customHeight="1">
      <c r="B28" s="35"/>
      <c r="E28" s="17" t="s">
        <v>33</v>
      </c>
      <c r="I28" s="120" t="s">
        <v>28</v>
      </c>
      <c r="J28" s="17" t="s">
        <v>34</v>
      </c>
      <c r="L28" s="35"/>
    </row>
    <row r="29" s="1" customFormat="1" ht="6.96" customHeight="1">
      <c r="B29" s="35"/>
      <c r="I29" s="119"/>
      <c r="L29" s="35"/>
    </row>
    <row r="30" s="1" customFormat="1" ht="12" customHeight="1">
      <c r="B30" s="35"/>
      <c r="D30" s="29" t="s">
        <v>37</v>
      </c>
      <c r="I30" s="119"/>
      <c r="L30" s="35"/>
    </row>
    <row r="31" s="7" customFormat="1" ht="16.5" customHeight="1">
      <c r="B31" s="121"/>
      <c r="E31" s="33" t="s">
        <v>3</v>
      </c>
      <c r="F31" s="33"/>
      <c r="G31" s="33"/>
      <c r="H31" s="33"/>
      <c r="I31" s="122"/>
      <c r="L31" s="121"/>
    </row>
    <row r="32" s="1" customFormat="1" ht="6.96" customHeight="1">
      <c r="B32" s="35"/>
      <c r="I32" s="119"/>
      <c r="L32" s="35"/>
    </row>
    <row r="33" s="1" customFormat="1" ht="6.96" customHeight="1">
      <c r="B33" s="35"/>
      <c r="D33" s="61"/>
      <c r="E33" s="61"/>
      <c r="F33" s="61"/>
      <c r="G33" s="61"/>
      <c r="H33" s="61"/>
      <c r="I33" s="123"/>
      <c r="J33" s="61"/>
      <c r="K33" s="61"/>
      <c r="L33" s="35"/>
    </row>
    <row r="34" s="1" customFormat="1" ht="25.44" customHeight="1">
      <c r="B34" s="35"/>
      <c r="D34" s="124" t="s">
        <v>39</v>
      </c>
      <c r="I34" s="119"/>
      <c r="J34" s="81">
        <f>ROUND(J104, 2)</f>
        <v>0</v>
      </c>
      <c r="L34" s="35"/>
    </row>
    <row r="35" s="1" customFormat="1" ht="6.96" customHeight="1">
      <c r="B35" s="35"/>
      <c r="D35" s="61"/>
      <c r="E35" s="61"/>
      <c r="F35" s="61"/>
      <c r="G35" s="61"/>
      <c r="H35" s="61"/>
      <c r="I35" s="123"/>
      <c r="J35" s="61"/>
      <c r="K35" s="61"/>
      <c r="L35" s="35"/>
    </row>
    <row r="36" s="1" customFormat="1" ht="14.4" customHeight="1">
      <c r="B36" s="35"/>
      <c r="F36" s="39" t="s">
        <v>41</v>
      </c>
      <c r="I36" s="125" t="s">
        <v>40</v>
      </c>
      <c r="J36" s="39" t="s">
        <v>42</v>
      </c>
      <c r="L36" s="35"/>
    </row>
    <row r="37" s="1" customFormat="1" ht="14.4" customHeight="1">
      <c r="B37" s="35"/>
      <c r="D37" s="29" t="s">
        <v>43</v>
      </c>
      <c r="E37" s="29" t="s">
        <v>44</v>
      </c>
      <c r="F37" s="126">
        <f>ROUND((SUM(BE104:BE235)),  2)</f>
        <v>0</v>
      </c>
      <c r="I37" s="127">
        <v>0.20999999999999999</v>
      </c>
      <c r="J37" s="126">
        <f>ROUND(((SUM(BE104:BE235))*I37),  2)</f>
        <v>0</v>
      </c>
      <c r="L37" s="35"/>
    </row>
    <row r="38" s="1" customFormat="1" ht="14.4" customHeight="1">
      <c r="B38" s="35"/>
      <c r="E38" s="29" t="s">
        <v>45</v>
      </c>
      <c r="F38" s="126">
        <f>ROUND((SUM(BF104:BF235)),  2)</f>
        <v>0</v>
      </c>
      <c r="I38" s="127">
        <v>0.14999999999999999</v>
      </c>
      <c r="J38" s="126">
        <f>ROUND(((SUM(BF104:BF235))*I38),  2)</f>
        <v>0</v>
      </c>
      <c r="L38" s="35"/>
    </row>
    <row r="39" hidden="1" s="1" customFormat="1" ht="14.4" customHeight="1">
      <c r="B39" s="35"/>
      <c r="E39" s="29" t="s">
        <v>46</v>
      </c>
      <c r="F39" s="126">
        <f>ROUND((SUM(BG104:BG235)),  2)</f>
        <v>0</v>
      </c>
      <c r="I39" s="127">
        <v>0.20999999999999999</v>
      </c>
      <c r="J39" s="126">
        <f>0</f>
        <v>0</v>
      </c>
      <c r="L39" s="35"/>
    </row>
    <row r="40" hidden="1" s="1" customFormat="1" ht="14.4" customHeight="1">
      <c r="B40" s="35"/>
      <c r="E40" s="29" t="s">
        <v>47</v>
      </c>
      <c r="F40" s="126">
        <f>ROUND((SUM(BH104:BH235)),  2)</f>
        <v>0</v>
      </c>
      <c r="I40" s="127">
        <v>0.14999999999999999</v>
      </c>
      <c r="J40" s="126">
        <f>0</f>
        <v>0</v>
      </c>
      <c r="L40" s="35"/>
    </row>
    <row r="41" hidden="1" s="1" customFormat="1" ht="14.4" customHeight="1">
      <c r="B41" s="35"/>
      <c r="E41" s="29" t="s">
        <v>48</v>
      </c>
      <c r="F41" s="126">
        <f>ROUND((SUM(BI104:BI235)),  2)</f>
        <v>0</v>
      </c>
      <c r="I41" s="127">
        <v>0</v>
      </c>
      <c r="J41" s="126">
        <f>0</f>
        <v>0</v>
      </c>
      <c r="L41" s="35"/>
    </row>
    <row r="42" s="1" customFormat="1" ht="6.96" customHeight="1">
      <c r="B42" s="35"/>
      <c r="I42" s="119"/>
      <c r="L42" s="35"/>
    </row>
    <row r="43" s="1" customFormat="1" ht="25.44" customHeight="1">
      <c r="B43" s="35"/>
      <c r="C43" s="128"/>
      <c r="D43" s="129" t="s">
        <v>49</v>
      </c>
      <c r="E43" s="69"/>
      <c r="F43" s="69"/>
      <c r="G43" s="130" t="s">
        <v>50</v>
      </c>
      <c r="H43" s="131" t="s">
        <v>51</v>
      </c>
      <c r="I43" s="132"/>
      <c r="J43" s="133">
        <f>SUM(J34:J41)</f>
        <v>0</v>
      </c>
      <c r="K43" s="134"/>
      <c r="L43" s="35"/>
    </row>
    <row r="44" s="1" customFormat="1" ht="14.4" customHeight="1">
      <c r="B44" s="50"/>
      <c r="C44" s="51"/>
      <c r="D44" s="51"/>
      <c r="E44" s="51"/>
      <c r="F44" s="51"/>
      <c r="G44" s="51"/>
      <c r="H44" s="51"/>
      <c r="I44" s="135"/>
      <c r="J44" s="51"/>
      <c r="K44" s="51"/>
      <c r="L44" s="35"/>
    </row>
    <row r="48" s="1" customFormat="1" ht="6.96" customHeight="1">
      <c r="B48" s="52"/>
      <c r="C48" s="53"/>
      <c r="D48" s="53"/>
      <c r="E48" s="53"/>
      <c r="F48" s="53"/>
      <c r="G48" s="53"/>
      <c r="H48" s="53"/>
      <c r="I48" s="136"/>
      <c r="J48" s="53"/>
      <c r="K48" s="53"/>
      <c r="L48" s="35"/>
    </row>
    <row r="49" s="1" customFormat="1" ht="24.96" customHeight="1">
      <c r="B49" s="35"/>
      <c r="C49" s="21" t="s">
        <v>129</v>
      </c>
      <c r="I49" s="119"/>
      <c r="L49" s="35"/>
    </row>
    <row r="50" s="1" customFormat="1" ht="6.96" customHeight="1">
      <c r="B50" s="35"/>
      <c r="I50" s="119"/>
      <c r="L50" s="35"/>
    </row>
    <row r="51" s="1" customFormat="1" ht="12" customHeight="1">
      <c r="B51" s="35"/>
      <c r="C51" s="29" t="s">
        <v>17</v>
      </c>
      <c r="I51" s="119"/>
      <c r="L51" s="35"/>
    </row>
    <row r="52" s="1" customFormat="1" ht="16.5" customHeight="1">
      <c r="B52" s="35"/>
      <c r="E52" s="118" t="str">
        <f>E7</f>
        <v>STAVEBNÍ ÚPRAVY OBJEKTU TOVÁRNÍ 44</v>
      </c>
      <c r="F52" s="29"/>
      <c r="G52" s="29"/>
      <c r="H52" s="29"/>
      <c r="I52" s="119"/>
      <c r="L52" s="35"/>
    </row>
    <row r="53" ht="12" customHeight="1">
      <c r="B53" s="20"/>
      <c r="C53" s="29" t="s">
        <v>125</v>
      </c>
      <c r="L53" s="20"/>
    </row>
    <row r="54" ht="16.5" customHeight="1">
      <c r="B54" s="20"/>
      <c r="E54" s="118" t="s">
        <v>749</v>
      </c>
      <c r="L54" s="20"/>
    </row>
    <row r="55" ht="12" customHeight="1">
      <c r="B55" s="20"/>
      <c r="C55" s="29" t="s">
        <v>127</v>
      </c>
      <c r="L55" s="20"/>
    </row>
    <row r="56" s="1" customFormat="1" ht="16.5" customHeight="1">
      <c r="B56" s="35"/>
      <c r="E56" s="29" t="s">
        <v>750</v>
      </c>
      <c r="F56" s="1"/>
      <c r="G56" s="1"/>
      <c r="H56" s="1"/>
      <c r="I56" s="119"/>
      <c r="L56" s="35"/>
    </row>
    <row r="57" s="1" customFormat="1" ht="12" customHeight="1">
      <c r="B57" s="35"/>
      <c r="C57" s="29" t="s">
        <v>751</v>
      </c>
      <c r="I57" s="119"/>
      <c r="L57" s="35"/>
    </row>
    <row r="58" s="1" customFormat="1" ht="16.5" customHeight="1">
      <c r="B58" s="35"/>
      <c r="E58" s="56" t="str">
        <f>E13</f>
        <v>18076D - Balkon 1.35, 2.19, 2.27, 2.36, 3.19,3.27, 3.36, 4.36, 4.19, 4.27 - 5,2 m2</v>
      </c>
      <c r="F58" s="1"/>
      <c r="G58" s="1"/>
      <c r="H58" s="1"/>
      <c r="I58" s="119"/>
      <c r="L58" s="35"/>
    </row>
    <row r="59" s="1" customFormat="1" ht="6.96" customHeight="1">
      <c r="B59" s="35"/>
      <c r="I59" s="119"/>
      <c r="L59" s="35"/>
    </row>
    <row r="60" s="1" customFormat="1" ht="12" customHeight="1">
      <c r="B60" s="35"/>
      <c r="C60" s="29" t="s">
        <v>21</v>
      </c>
      <c r="F60" s="17" t="str">
        <f>F16</f>
        <v>Kolín, Tovární 44</v>
      </c>
      <c r="I60" s="120" t="s">
        <v>23</v>
      </c>
      <c r="J60" s="58" t="str">
        <f>IF(J16="","",J16)</f>
        <v>12. 12. 2018</v>
      </c>
      <c r="L60" s="35"/>
    </row>
    <row r="61" s="1" customFormat="1" ht="6.96" customHeight="1">
      <c r="B61" s="35"/>
      <c r="I61" s="119"/>
      <c r="L61" s="35"/>
    </row>
    <row r="62" s="1" customFormat="1" ht="24.9" customHeight="1">
      <c r="B62" s="35"/>
      <c r="C62" s="29" t="s">
        <v>25</v>
      </c>
      <c r="F62" s="17" t="str">
        <f>E19</f>
        <v>Město Kolín, Karlovo náměstí 78, Kolín I</v>
      </c>
      <c r="I62" s="120" t="s">
        <v>31</v>
      </c>
      <c r="J62" s="33" t="str">
        <f>E25</f>
        <v>AZ PROJECT s.r.o., Plynárenská 830, Kolín IV</v>
      </c>
      <c r="L62" s="35"/>
    </row>
    <row r="63" s="1" customFormat="1" ht="24.9" customHeight="1">
      <c r="B63" s="35"/>
      <c r="C63" s="29" t="s">
        <v>29</v>
      </c>
      <c r="F63" s="17" t="str">
        <f>IF(E22="","",E22)</f>
        <v>Vyplň údaj</v>
      </c>
      <c r="I63" s="120" t="s">
        <v>36</v>
      </c>
      <c r="J63" s="33" t="str">
        <f>E28</f>
        <v>AZ PROJECT s.r.o., Plynárenská 830, Kolín IV</v>
      </c>
      <c r="L63" s="35"/>
    </row>
    <row r="64" s="1" customFormat="1" ht="10.32" customHeight="1">
      <c r="B64" s="35"/>
      <c r="I64" s="119"/>
      <c r="L64" s="35"/>
    </row>
    <row r="65" s="1" customFormat="1" ht="29.28" customHeight="1">
      <c r="B65" s="35"/>
      <c r="C65" s="137" t="s">
        <v>130</v>
      </c>
      <c r="D65" s="128"/>
      <c r="E65" s="128"/>
      <c r="F65" s="128"/>
      <c r="G65" s="128"/>
      <c r="H65" s="128"/>
      <c r="I65" s="138"/>
      <c r="J65" s="139" t="s">
        <v>131</v>
      </c>
      <c r="K65" s="128"/>
      <c r="L65" s="35"/>
    </row>
    <row r="66" s="1" customFormat="1" ht="10.32" customHeight="1">
      <c r="B66" s="35"/>
      <c r="I66" s="119"/>
      <c r="L66" s="35"/>
    </row>
    <row r="67" s="1" customFormat="1" ht="22.8" customHeight="1">
      <c r="B67" s="35"/>
      <c r="C67" s="140" t="s">
        <v>71</v>
      </c>
      <c r="I67" s="119"/>
      <c r="J67" s="81">
        <f>J104</f>
        <v>0</v>
      </c>
      <c r="L67" s="35"/>
      <c r="AU67" s="17" t="s">
        <v>132</v>
      </c>
    </row>
    <row r="68" s="8" customFormat="1" ht="24.96" customHeight="1">
      <c r="B68" s="141"/>
      <c r="D68" s="142" t="s">
        <v>133</v>
      </c>
      <c r="E68" s="143"/>
      <c r="F68" s="143"/>
      <c r="G68" s="143"/>
      <c r="H68" s="143"/>
      <c r="I68" s="144"/>
      <c r="J68" s="145">
        <f>J105</f>
        <v>0</v>
      </c>
      <c r="L68" s="141"/>
    </row>
    <row r="69" s="9" customFormat="1" ht="19.92" customHeight="1">
      <c r="B69" s="146"/>
      <c r="D69" s="147" t="s">
        <v>753</v>
      </c>
      <c r="E69" s="148"/>
      <c r="F69" s="148"/>
      <c r="G69" s="148"/>
      <c r="H69" s="148"/>
      <c r="I69" s="149"/>
      <c r="J69" s="150">
        <f>J106</f>
        <v>0</v>
      </c>
      <c r="L69" s="146"/>
    </row>
    <row r="70" s="9" customFormat="1" ht="19.92" customHeight="1">
      <c r="B70" s="146"/>
      <c r="D70" s="147" t="s">
        <v>134</v>
      </c>
      <c r="E70" s="148"/>
      <c r="F70" s="148"/>
      <c r="G70" s="148"/>
      <c r="H70" s="148"/>
      <c r="I70" s="149"/>
      <c r="J70" s="150">
        <f>J109</f>
        <v>0</v>
      </c>
      <c r="L70" s="146"/>
    </row>
    <row r="71" s="9" customFormat="1" ht="19.92" customHeight="1">
      <c r="B71" s="146"/>
      <c r="D71" s="147" t="s">
        <v>135</v>
      </c>
      <c r="E71" s="148"/>
      <c r="F71" s="148"/>
      <c r="G71" s="148"/>
      <c r="H71" s="148"/>
      <c r="I71" s="149"/>
      <c r="J71" s="150">
        <f>J154</f>
        <v>0</v>
      </c>
      <c r="L71" s="146"/>
    </row>
    <row r="72" s="9" customFormat="1" ht="19.92" customHeight="1">
      <c r="B72" s="146"/>
      <c r="D72" s="147" t="s">
        <v>136</v>
      </c>
      <c r="E72" s="148"/>
      <c r="F72" s="148"/>
      <c r="G72" s="148"/>
      <c r="H72" s="148"/>
      <c r="I72" s="149"/>
      <c r="J72" s="150">
        <f>J173</f>
        <v>0</v>
      </c>
      <c r="L72" s="146"/>
    </row>
    <row r="73" s="9" customFormat="1" ht="19.92" customHeight="1">
      <c r="B73" s="146"/>
      <c r="D73" s="147" t="s">
        <v>137</v>
      </c>
      <c r="E73" s="148"/>
      <c r="F73" s="148"/>
      <c r="G73" s="148"/>
      <c r="H73" s="148"/>
      <c r="I73" s="149"/>
      <c r="J73" s="150">
        <f>J181</f>
        <v>0</v>
      </c>
      <c r="L73" s="146"/>
    </row>
    <row r="74" s="8" customFormat="1" ht="24.96" customHeight="1">
      <c r="B74" s="141"/>
      <c r="D74" s="142" t="s">
        <v>138</v>
      </c>
      <c r="E74" s="143"/>
      <c r="F74" s="143"/>
      <c r="G74" s="143"/>
      <c r="H74" s="143"/>
      <c r="I74" s="144"/>
      <c r="J74" s="145">
        <f>J183</f>
        <v>0</v>
      </c>
      <c r="L74" s="141"/>
    </row>
    <row r="75" s="9" customFormat="1" ht="19.92" customHeight="1">
      <c r="B75" s="146"/>
      <c r="D75" s="147" t="s">
        <v>139</v>
      </c>
      <c r="E75" s="148"/>
      <c r="F75" s="148"/>
      <c r="G75" s="148"/>
      <c r="H75" s="148"/>
      <c r="I75" s="149"/>
      <c r="J75" s="150">
        <f>J184</f>
        <v>0</v>
      </c>
      <c r="L75" s="146"/>
    </row>
    <row r="76" s="9" customFormat="1" ht="19.92" customHeight="1">
      <c r="B76" s="146"/>
      <c r="D76" s="147" t="s">
        <v>140</v>
      </c>
      <c r="E76" s="148"/>
      <c r="F76" s="148"/>
      <c r="G76" s="148"/>
      <c r="H76" s="148"/>
      <c r="I76" s="149"/>
      <c r="J76" s="150">
        <f>J197</f>
        <v>0</v>
      </c>
      <c r="L76" s="146"/>
    </row>
    <row r="77" s="9" customFormat="1" ht="19.92" customHeight="1">
      <c r="B77" s="146"/>
      <c r="D77" s="147" t="s">
        <v>142</v>
      </c>
      <c r="E77" s="148"/>
      <c r="F77" s="148"/>
      <c r="G77" s="148"/>
      <c r="H77" s="148"/>
      <c r="I77" s="149"/>
      <c r="J77" s="150">
        <f>J203</f>
        <v>0</v>
      </c>
      <c r="L77" s="146"/>
    </row>
    <row r="78" s="9" customFormat="1" ht="19.92" customHeight="1">
      <c r="B78" s="146"/>
      <c r="D78" s="147" t="s">
        <v>146</v>
      </c>
      <c r="E78" s="148"/>
      <c r="F78" s="148"/>
      <c r="G78" s="148"/>
      <c r="H78" s="148"/>
      <c r="I78" s="149"/>
      <c r="J78" s="150">
        <f>J213</f>
        <v>0</v>
      </c>
      <c r="L78" s="146"/>
    </row>
    <row r="79" s="9" customFormat="1" ht="19.92" customHeight="1">
      <c r="B79" s="146"/>
      <c r="D79" s="147" t="s">
        <v>147</v>
      </c>
      <c r="E79" s="148"/>
      <c r="F79" s="148"/>
      <c r="G79" s="148"/>
      <c r="H79" s="148"/>
      <c r="I79" s="149"/>
      <c r="J79" s="150">
        <f>J225</f>
        <v>0</v>
      </c>
      <c r="L79" s="146"/>
    </row>
    <row r="80" s="9" customFormat="1" ht="19.92" customHeight="1">
      <c r="B80" s="146"/>
      <c r="D80" s="147" t="s">
        <v>150</v>
      </c>
      <c r="E80" s="148"/>
      <c r="F80" s="148"/>
      <c r="G80" s="148"/>
      <c r="H80" s="148"/>
      <c r="I80" s="149"/>
      <c r="J80" s="150">
        <f>J232</f>
        <v>0</v>
      </c>
      <c r="L80" s="146"/>
    </row>
    <row r="81" s="1" customFormat="1" ht="21.84" customHeight="1">
      <c r="B81" s="35"/>
      <c r="I81" s="119"/>
      <c r="L81" s="35"/>
    </row>
    <row r="82" s="1" customFormat="1" ht="6.96" customHeight="1">
      <c r="B82" s="50"/>
      <c r="C82" s="51"/>
      <c r="D82" s="51"/>
      <c r="E82" s="51"/>
      <c r="F82" s="51"/>
      <c r="G82" s="51"/>
      <c r="H82" s="51"/>
      <c r="I82" s="135"/>
      <c r="J82" s="51"/>
      <c r="K82" s="51"/>
      <c r="L82" s="35"/>
    </row>
    <row r="86" s="1" customFormat="1" ht="6.96" customHeight="1">
      <c r="B86" s="52"/>
      <c r="C86" s="53"/>
      <c r="D86" s="53"/>
      <c r="E86" s="53"/>
      <c r="F86" s="53"/>
      <c r="G86" s="53"/>
      <c r="H86" s="53"/>
      <c r="I86" s="136"/>
      <c r="J86" s="53"/>
      <c r="K86" s="53"/>
      <c r="L86" s="35"/>
    </row>
    <row r="87" s="1" customFormat="1" ht="24.96" customHeight="1">
      <c r="B87" s="35"/>
      <c r="C87" s="21" t="s">
        <v>151</v>
      </c>
      <c r="I87" s="119"/>
      <c r="L87" s="35"/>
    </row>
    <row r="88" s="1" customFormat="1" ht="6.96" customHeight="1">
      <c r="B88" s="35"/>
      <c r="I88" s="119"/>
      <c r="L88" s="35"/>
    </row>
    <row r="89" s="1" customFormat="1" ht="12" customHeight="1">
      <c r="B89" s="35"/>
      <c r="C89" s="29" t="s">
        <v>17</v>
      </c>
      <c r="I89" s="119"/>
      <c r="L89" s="35"/>
    </row>
    <row r="90" s="1" customFormat="1" ht="16.5" customHeight="1">
      <c r="B90" s="35"/>
      <c r="E90" s="118" t="str">
        <f>E7</f>
        <v>STAVEBNÍ ÚPRAVY OBJEKTU TOVÁRNÍ 44</v>
      </c>
      <c r="F90" s="29"/>
      <c r="G90" s="29"/>
      <c r="H90" s="29"/>
      <c r="I90" s="119"/>
      <c r="L90" s="35"/>
    </row>
    <row r="91" ht="12" customHeight="1">
      <c r="B91" s="20"/>
      <c r="C91" s="29" t="s">
        <v>125</v>
      </c>
      <c r="L91" s="20"/>
    </row>
    <row r="92" ht="16.5" customHeight="1">
      <c r="B92" s="20"/>
      <c r="E92" s="118" t="s">
        <v>749</v>
      </c>
      <c r="L92" s="20"/>
    </row>
    <row r="93" ht="12" customHeight="1">
      <c r="B93" s="20"/>
      <c r="C93" s="29" t="s">
        <v>127</v>
      </c>
      <c r="L93" s="20"/>
    </row>
    <row r="94" s="1" customFormat="1" ht="16.5" customHeight="1">
      <c r="B94" s="35"/>
      <c r="E94" s="29" t="s">
        <v>750</v>
      </c>
      <c r="F94" s="1"/>
      <c r="G94" s="1"/>
      <c r="H94" s="1"/>
      <c r="I94" s="119"/>
      <c r="L94" s="35"/>
    </row>
    <row r="95" s="1" customFormat="1" ht="12" customHeight="1">
      <c r="B95" s="35"/>
      <c r="C95" s="29" t="s">
        <v>751</v>
      </c>
      <c r="I95" s="119"/>
      <c r="L95" s="35"/>
    </row>
    <row r="96" s="1" customFormat="1" ht="16.5" customHeight="1">
      <c r="B96" s="35"/>
      <c r="E96" s="56" t="str">
        <f>E13</f>
        <v>18076D - Balkon 1.35, 2.19, 2.27, 2.36, 3.19,3.27, 3.36, 4.36, 4.19, 4.27 - 5,2 m2</v>
      </c>
      <c r="F96" s="1"/>
      <c r="G96" s="1"/>
      <c r="H96" s="1"/>
      <c r="I96" s="119"/>
      <c r="L96" s="35"/>
    </row>
    <row r="97" s="1" customFormat="1" ht="6.96" customHeight="1">
      <c r="B97" s="35"/>
      <c r="I97" s="119"/>
      <c r="L97" s="35"/>
    </row>
    <row r="98" s="1" customFormat="1" ht="12" customHeight="1">
      <c r="B98" s="35"/>
      <c r="C98" s="29" t="s">
        <v>21</v>
      </c>
      <c r="F98" s="17" t="str">
        <f>F16</f>
        <v>Kolín, Tovární 44</v>
      </c>
      <c r="I98" s="120" t="s">
        <v>23</v>
      </c>
      <c r="J98" s="58" t="str">
        <f>IF(J16="","",J16)</f>
        <v>12. 12. 2018</v>
      </c>
      <c r="L98" s="35"/>
    </row>
    <row r="99" s="1" customFormat="1" ht="6.96" customHeight="1">
      <c r="B99" s="35"/>
      <c r="I99" s="119"/>
      <c r="L99" s="35"/>
    </row>
    <row r="100" s="1" customFormat="1" ht="24.9" customHeight="1">
      <c r="B100" s="35"/>
      <c r="C100" s="29" t="s">
        <v>25</v>
      </c>
      <c r="F100" s="17" t="str">
        <f>E19</f>
        <v>Město Kolín, Karlovo náměstí 78, Kolín I</v>
      </c>
      <c r="I100" s="120" t="s">
        <v>31</v>
      </c>
      <c r="J100" s="33" t="str">
        <f>E25</f>
        <v>AZ PROJECT s.r.o., Plynárenská 830, Kolín IV</v>
      </c>
      <c r="L100" s="35"/>
    </row>
    <row r="101" s="1" customFormat="1" ht="24.9" customHeight="1">
      <c r="B101" s="35"/>
      <c r="C101" s="29" t="s">
        <v>29</v>
      </c>
      <c r="F101" s="17" t="str">
        <f>IF(E22="","",E22)</f>
        <v>Vyplň údaj</v>
      </c>
      <c r="I101" s="120" t="s">
        <v>36</v>
      </c>
      <c r="J101" s="33" t="str">
        <f>E28</f>
        <v>AZ PROJECT s.r.o., Plynárenská 830, Kolín IV</v>
      </c>
      <c r="L101" s="35"/>
    </row>
    <row r="102" s="1" customFormat="1" ht="10.32" customHeight="1">
      <c r="B102" s="35"/>
      <c r="I102" s="119"/>
      <c r="L102" s="35"/>
    </row>
    <row r="103" s="10" customFormat="1" ht="29.28" customHeight="1">
      <c r="B103" s="151"/>
      <c r="C103" s="152" t="s">
        <v>152</v>
      </c>
      <c r="D103" s="153" t="s">
        <v>58</v>
      </c>
      <c r="E103" s="153" t="s">
        <v>54</v>
      </c>
      <c r="F103" s="153" t="s">
        <v>55</v>
      </c>
      <c r="G103" s="153" t="s">
        <v>153</v>
      </c>
      <c r="H103" s="153" t="s">
        <v>154</v>
      </c>
      <c r="I103" s="154" t="s">
        <v>155</v>
      </c>
      <c r="J103" s="153" t="s">
        <v>131</v>
      </c>
      <c r="K103" s="155" t="s">
        <v>156</v>
      </c>
      <c r="L103" s="151"/>
      <c r="M103" s="73" t="s">
        <v>3</v>
      </c>
      <c r="N103" s="74" t="s">
        <v>43</v>
      </c>
      <c r="O103" s="74" t="s">
        <v>157</v>
      </c>
      <c r="P103" s="74" t="s">
        <v>158</v>
      </c>
      <c r="Q103" s="74" t="s">
        <v>159</v>
      </c>
      <c r="R103" s="74" t="s">
        <v>160</v>
      </c>
      <c r="S103" s="74" t="s">
        <v>161</v>
      </c>
      <c r="T103" s="75" t="s">
        <v>162</v>
      </c>
    </row>
    <row r="104" s="1" customFormat="1" ht="22.8" customHeight="1">
      <c r="B104" s="35"/>
      <c r="C104" s="78" t="s">
        <v>163</v>
      </c>
      <c r="I104" s="119"/>
      <c r="J104" s="156">
        <f>BK104</f>
        <v>0</v>
      </c>
      <c r="L104" s="35"/>
      <c r="M104" s="76"/>
      <c r="N104" s="61"/>
      <c r="O104" s="61"/>
      <c r="P104" s="157">
        <f>P105+P183</f>
        <v>0</v>
      </c>
      <c r="Q104" s="61"/>
      <c r="R104" s="157">
        <f>R105+R183</f>
        <v>8.635199720000001</v>
      </c>
      <c r="S104" s="61"/>
      <c r="T104" s="158">
        <f>T105+T183</f>
        <v>7.3163422000000011</v>
      </c>
      <c r="AT104" s="17" t="s">
        <v>72</v>
      </c>
      <c r="AU104" s="17" t="s">
        <v>132</v>
      </c>
      <c r="BK104" s="159">
        <f>BK105+BK183</f>
        <v>0</v>
      </c>
    </row>
    <row r="105" s="11" customFormat="1" ht="25.92" customHeight="1">
      <c r="B105" s="160"/>
      <c r="D105" s="161" t="s">
        <v>72</v>
      </c>
      <c r="E105" s="162" t="s">
        <v>164</v>
      </c>
      <c r="F105" s="162" t="s">
        <v>165</v>
      </c>
      <c r="I105" s="163"/>
      <c r="J105" s="164">
        <f>BK105</f>
        <v>0</v>
      </c>
      <c r="L105" s="160"/>
      <c r="M105" s="165"/>
      <c r="N105" s="166"/>
      <c r="O105" s="166"/>
      <c r="P105" s="167">
        <f>P106+P109+P154+P173+P181</f>
        <v>0</v>
      </c>
      <c r="Q105" s="166"/>
      <c r="R105" s="167">
        <f>R106+R109+R154+R173+R181</f>
        <v>7.1774407200000017</v>
      </c>
      <c r="S105" s="166"/>
      <c r="T105" s="168">
        <f>T106+T109+T154+T173+T181</f>
        <v>7.1451170000000008</v>
      </c>
      <c r="AR105" s="161" t="s">
        <v>80</v>
      </c>
      <c r="AT105" s="169" t="s">
        <v>72</v>
      </c>
      <c r="AU105" s="169" t="s">
        <v>73</v>
      </c>
      <c r="AY105" s="161" t="s">
        <v>166</v>
      </c>
      <c r="BK105" s="170">
        <f>BK106+BK109+BK154+BK173+BK181</f>
        <v>0</v>
      </c>
    </row>
    <row r="106" s="11" customFormat="1" ht="22.8" customHeight="1">
      <c r="B106" s="160"/>
      <c r="D106" s="161" t="s">
        <v>72</v>
      </c>
      <c r="E106" s="171" t="s">
        <v>80</v>
      </c>
      <c r="F106" s="171" t="s">
        <v>754</v>
      </c>
      <c r="I106" s="163"/>
      <c r="J106" s="172">
        <f>BK106</f>
        <v>0</v>
      </c>
      <c r="L106" s="160"/>
      <c r="M106" s="165"/>
      <c r="N106" s="166"/>
      <c r="O106" s="166"/>
      <c r="P106" s="167">
        <f>SUM(P107:P108)</f>
        <v>0</v>
      </c>
      <c r="Q106" s="166"/>
      <c r="R106" s="167">
        <f>SUM(R107:R108)</f>
        <v>0</v>
      </c>
      <c r="S106" s="166"/>
      <c r="T106" s="168">
        <f>SUM(T107:T108)</f>
        <v>0.16065000000000002</v>
      </c>
      <c r="AR106" s="161" t="s">
        <v>80</v>
      </c>
      <c r="AT106" s="169" t="s">
        <v>72</v>
      </c>
      <c r="AU106" s="169" t="s">
        <v>80</v>
      </c>
      <c r="AY106" s="161" t="s">
        <v>166</v>
      </c>
      <c r="BK106" s="170">
        <f>SUM(BK107:BK108)</f>
        <v>0</v>
      </c>
    </row>
    <row r="107" s="1" customFormat="1" ht="33.75" customHeight="1">
      <c r="B107" s="173"/>
      <c r="C107" s="174" t="s">
        <v>80</v>
      </c>
      <c r="D107" s="174" t="s">
        <v>169</v>
      </c>
      <c r="E107" s="175" t="s">
        <v>755</v>
      </c>
      <c r="F107" s="176" t="s">
        <v>756</v>
      </c>
      <c r="G107" s="177" t="s">
        <v>172</v>
      </c>
      <c r="H107" s="178">
        <v>0.63</v>
      </c>
      <c r="I107" s="179"/>
      <c r="J107" s="180">
        <f>ROUND(I107*H107,2)</f>
        <v>0</v>
      </c>
      <c r="K107" s="176" t="s">
        <v>173</v>
      </c>
      <c r="L107" s="35"/>
      <c r="M107" s="181" t="s">
        <v>3</v>
      </c>
      <c r="N107" s="182" t="s">
        <v>45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0.255</v>
      </c>
      <c r="T107" s="184">
        <f>S107*H107</f>
        <v>0.16065000000000002</v>
      </c>
      <c r="AR107" s="17" t="s">
        <v>174</v>
      </c>
      <c r="AT107" s="17" t="s">
        <v>169</v>
      </c>
      <c r="AU107" s="17" t="s">
        <v>84</v>
      </c>
      <c r="AY107" s="17" t="s">
        <v>166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84</v>
      </c>
      <c r="BK107" s="185">
        <f>ROUND(I107*H107,2)</f>
        <v>0</v>
      </c>
      <c r="BL107" s="17" t="s">
        <v>174</v>
      </c>
      <c r="BM107" s="17" t="s">
        <v>1121</v>
      </c>
    </row>
    <row r="108" s="12" customFormat="1">
      <c r="B108" s="186"/>
      <c r="D108" s="187" t="s">
        <v>176</v>
      </c>
      <c r="E108" s="188" t="s">
        <v>3</v>
      </c>
      <c r="F108" s="189" t="s">
        <v>1122</v>
      </c>
      <c r="H108" s="190">
        <v>0.63</v>
      </c>
      <c r="I108" s="191"/>
      <c r="L108" s="186"/>
      <c r="M108" s="192"/>
      <c r="N108" s="193"/>
      <c r="O108" s="193"/>
      <c r="P108" s="193"/>
      <c r="Q108" s="193"/>
      <c r="R108" s="193"/>
      <c r="S108" s="193"/>
      <c r="T108" s="194"/>
      <c r="AT108" s="188" t="s">
        <v>176</v>
      </c>
      <c r="AU108" s="188" t="s">
        <v>84</v>
      </c>
      <c r="AV108" s="12" t="s">
        <v>84</v>
      </c>
      <c r="AW108" s="12" t="s">
        <v>35</v>
      </c>
      <c r="AX108" s="12" t="s">
        <v>80</v>
      </c>
      <c r="AY108" s="188" t="s">
        <v>166</v>
      </c>
    </row>
    <row r="109" s="11" customFormat="1" ht="22.8" customHeight="1">
      <c r="B109" s="160"/>
      <c r="D109" s="161" t="s">
        <v>72</v>
      </c>
      <c r="E109" s="171" t="s">
        <v>167</v>
      </c>
      <c r="F109" s="171" t="s">
        <v>168</v>
      </c>
      <c r="I109" s="163"/>
      <c r="J109" s="172">
        <f>BK109</f>
        <v>0</v>
      </c>
      <c r="L109" s="160"/>
      <c r="M109" s="165"/>
      <c r="N109" s="166"/>
      <c r="O109" s="166"/>
      <c r="P109" s="167">
        <f>SUM(P110:P153)</f>
        <v>0</v>
      </c>
      <c r="Q109" s="166"/>
      <c r="R109" s="167">
        <f>SUM(R110:R153)</f>
        <v>6.4701887200000012</v>
      </c>
      <c r="S109" s="166"/>
      <c r="T109" s="168">
        <f>SUM(T110:T153)</f>
        <v>0</v>
      </c>
      <c r="AR109" s="161" t="s">
        <v>80</v>
      </c>
      <c r="AT109" s="169" t="s">
        <v>72</v>
      </c>
      <c r="AU109" s="169" t="s">
        <v>80</v>
      </c>
      <c r="AY109" s="161" t="s">
        <v>166</v>
      </c>
      <c r="BK109" s="170">
        <f>SUM(BK110:BK153)</f>
        <v>0</v>
      </c>
    </row>
    <row r="110" s="1" customFormat="1" ht="16.5" customHeight="1">
      <c r="B110" s="173"/>
      <c r="C110" s="174" t="s">
        <v>84</v>
      </c>
      <c r="D110" s="174" t="s">
        <v>169</v>
      </c>
      <c r="E110" s="175" t="s">
        <v>759</v>
      </c>
      <c r="F110" s="176" t="s">
        <v>760</v>
      </c>
      <c r="G110" s="177" t="s">
        <v>172</v>
      </c>
      <c r="H110" s="178">
        <v>160.79900000000001</v>
      </c>
      <c r="I110" s="179"/>
      <c r="J110" s="180">
        <f>ROUND(I110*H110,2)</f>
        <v>0</v>
      </c>
      <c r="K110" s="176" t="s">
        <v>3</v>
      </c>
      <c r="L110" s="35"/>
      <c r="M110" s="181" t="s">
        <v>3</v>
      </c>
      <c r="N110" s="182" t="s">
        <v>45</v>
      </c>
      <c r="O110" s="65"/>
      <c r="P110" s="183">
        <f>O110*H110</f>
        <v>0</v>
      </c>
      <c r="Q110" s="183">
        <v>0.01575</v>
      </c>
      <c r="R110" s="183">
        <f>Q110*H110</f>
        <v>2.5325842500000002</v>
      </c>
      <c r="S110" s="183">
        <v>0</v>
      </c>
      <c r="T110" s="184">
        <f>S110*H110</f>
        <v>0</v>
      </c>
      <c r="AR110" s="17" t="s">
        <v>174</v>
      </c>
      <c r="AT110" s="17" t="s">
        <v>169</v>
      </c>
      <c r="AU110" s="17" t="s">
        <v>84</v>
      </c>
      <c r="AY110" s="17" t="s">
        <v>166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84</v>
      </c>
      <c r="BK110" s="185">
        <f>ROUND(I110*H110,2)</f>
        <v>0</v>
      </c>
      <c r="BL110" s="17" t="s">
        <v>174</v>
      </c>
      <c r="BM110" s="17" t="s">
        <v>1123</v>
      </c>
    </row>
    <row r="111" s="12" customFormat="1">
      <c r="B111" s="186"/>
      <c r="D111" s="187" t="s">
        <v>176</v>
      </c>
      <c r="E111" s="188" t="s">
        <v>3</v>
      </c>
      <c r="F111" s="189" t="s">
        <v>1124</v>
      </c>
      <c r="H111" s="190">
        <v>160.79900000000001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88" t="s">
        <v>176</v>
      </c>
      <c r="AU111" s="188" t="s">
        <v>84</v>
      </c>
      <c r="AV111" s="12" t="s">
        <v>84</v>
      </c>
      <c r="AW111" s="12" t="s">
        <v>35</v>
      </c>
      <c r="AX111" s="12" t="s">
        <v>80</v>
      </c>
      <c r="AY111" s="188" t="s">
        <v>166</v>
      </c>
    </row>
    <row r="112" s="1" customFormat="1" ht="16.5" customHeight="1">
      <c r="B112" s="173"/>
      <c r="C112" s="174" t="s">
        <v>99</v>
      </c>
      <c r="D112" s="174" t="s">
        <v>169</v>
      </c>
      <c r="E112" s="175" t="s">
        <v>763</v>
      </c>
      <c r="F112" s="176" t="s">
        <v>764</v>
      </c>
      <c r="G112" s="177" t="s">
        <v>765</v>
      </c>
      <c r="H112" s="178">
        <v>10</v>
      </c>
      <c r="I112" s="179"/>
      <c r="J112" s="180">
        <f>ROUND(I112*H112,2)</f>
        <v>0</v>
      </c>
      <c r="K112" s="176" t="s">
        <v>3</v>
      </c>
      <c r="L112" s="35"/>
      <c r="M112" s="181" t="s">
        <v>3</v>
      </c>
      <c r="N112" s="182" t="s">
        <v>45</v>
      </c>
      <c r="O112" s="65"/>
      <c r="P112" s="183">
        <f>O112*H112</f>
        <v>0</v>
      </c>
      <c r="Q112" s="183">
        <v>0.01575</v>
      </c>
      <c r="R112" s="183">
        <f>Q112*H112</f>
        <v>0.1575</v>
      </c>
      <c r="S112" s="183">
        <v>0</v>
      </c>
      <c r="T112" s="184">
        <f>S112*H112</f>
        <v>0</v>
      </c>
      <c r="AR112" s="17" t="s">
        <v>174</v>
      </c>
      <c r="AT112" s="17" t="s">
        <v>169</v>
      </c>
      <c r="AU112" s="17" t="s">
        <v>84</v>
      </c>
      <c r="AY112" s="17" t="s">
        <v>166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84</v>
      </c>
      <c r="BK112" s="185">
        <f>ROUND(I112*H112,2)</f>
        <v>0</v>
      </c>
      <c r="BL112" s="17" t="s">
        <v>174</v>
      </c>
      <c r="BM112" s="17" t="s">
        <v>1125</v>
      </c>
    </row>
    <row r="113" s="1" customFormat="1" ht="16.5" customHeight="1">
      <c r="B113" s="173"/>
      <c r="C113" s="174" t="s">
        <v>174</v>
      </c>
      <c r="D113" s="174" t="s">
        <v>169</v>
      </c>
      <c r="E113" s="175" t="s">
        <v>767</v>
      </c>
      <c r="F113" s="176" t="s">
        <v>768</v>
      </c>
      <c r="G113" s="177" t="s">
        <v>765</v>
      </c>
      <c r="H113" s="178">
        <v>10</v>
      </c>
      <c r="I113" s="179"/>
      <c r="J113" s="180">
        <f>ROUND(I113*H113,2)</f>
        <v>0</v>
      </c>
      <c r="K113" s="176" t="s">
        <v>3</v>
      </c>
      <c r="L113" s="35"/>
      <c r="M113" s="181" t="s">
        <v>3</v>
      </c>
      <c r="N113" s="182" t="s">
        <v>45</v>
      </c>
      <c r="O113" s="65"/>
      <c r="P113" s="183">
        <f>O113*H113</f>
        <v>0</v>
      </c>
      <c r="Q113" s="183">
        <v>0.01575</v>
      </c>
      <c r="R113" s="183">
        <f>Q113*H113</f>
        <v>0.1575</v>
      </c>
      <c r="S113" s="183">
        <v>0</v>
      </c>
      <c r="T113" s="184">
        <f>S113*H113</f>
        <v>0</v>
      </c>
      <c r="AR113" s="17" t="s">
        <v>174</v>
      </c>
      <c r="AT113" s="17" t="s">
        <v>169</v>
      </c>
      <c r="AU113" s="17" t="s">
        <v>84</v>
      </c>
      <c r="AY113" s="17" t="s">
        <v>166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84</v>
      </c>
      <c r="BK113" s="185">
        <f>ROUND(I113*H113,2)</f>
        <v>0</v>
      </c>
      <c r="BL113" s="17" t="s">
        <v>174</v>
      </c>
      <c r="BM113" s="17" t="s">
        <v>1126</v>
      </c>
    </row>
    <row r="114" s="1" customFormat="1" ht="22.5" customHeight="1">
      <c r="B114" s="173"/>
      <c r="C114" s="174" t="s">
        <v>197</v>
      </c>
      <c r="D114" s="174" t="s">
        <v>169</v>
      </c>
      <c r="E114" s="175" t="s">
        <v>770</v>
      </c>
      <c r="F114" s="176" t="s">
        <v>771</v>
      </c>
      <c r="G114" s="177" t="s">
        <v>172</v>
      </c>
      <c r="H114" s="178">
        <v>28</v>
      </c>
      <c r="I114" s="179"/>
      <c r="J114" s="180">
        <f>ROUND(I114*H114,2)</f>
        <v>0</v>
      </c>
      <c r="K114" s="176" t="s">
        <v>173</v>
      </c>
      <c r="L114" s="35"/>
      <c r="M114" s="181" t="s">
        <v>3</v>
      </c>
      <c r="N114" s="182" t="s">
        <v>45</v>
      </c>
      <c r="O114" s="65"/>
      <c r="P114" s="183">
        <f>O114*H114</f>
        <v>0</v>
      </c>
      <c r="Q114" s="183">
        <v>0.0092800000000000001</v>
      </c>
      <c r="R114" s="183">
        <f>Q114*H114</f>
        <v>0.25984000000000002</v>
      </c>
      <c r="S114" s="183">
        <v>0</v>
      </c>
      <c r="T114" s="184">
        <f>S114*H114</f>
        <v>0</v>
      </c>
      <c r="AR114" s="17" t="s">
        <v>174</v>
      </c>
      <c r="AT114" s="17" t="s">
        <v>169</v>
      </c>
      <c r="AU114" s="17" t="s">
        <v>84</v>
      </c>
      <c r="AY114" s="17" t="s">
        <v>166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84</v>
      </c>
      <c r="BK114" s="185">
        <f>ROUND(I114*H114,2)</f>
        <v>0</v>
      </c>
      <c r="BL114" s="17" t="s">
        <v>174</v>
      </c>
      <c r="BM114" s="17" t="s">
        <v>1127</v>
      </c>
    </row>
    <row r="115" s="12" customFormat="1">
      <c r="B115" s="186"/>
      <c r="D115" s="187" t="s">
        <v>176</v>
      </c>
      <c r="E115" s="188" t="s">
        <v>3</v>
      </c>
      <c r="F115" s="189" t="s">
        <v>1128</v>
      </c>
      <c r="H115" s="190">
        <v>28</v>
      </c>
      <c r="I115" s="191"/>
      <c r="L115" s="186"/>
      <c r="M115" s="192"/>
      <c r="N115" s="193"/>
      <c r="O115" s="193"/>
      <c r="P115" s="193"/>
      <c r="Q115" s="193"/>
      <c r="R115" s="193"/>
      <c r="S115" s="193"/>
      <c r="T115" s="194"/>
      <c r="AT115" s="188" t="s">
        <v>176</v>
      </c>
      <c r="AU115" s="188" t="s">
        <v>84</v>
      </c>
      <c r="AV115" s="12" t="s">
        <v>84</v>
      </c>
      <c r="AW115" s="12" t="s">
        <v>35</v>
      </c>
      <c r="AX115" s="12" t="s">
        <v>80</v>
      </c>
      <c r="AY115" s="188" t="s">
        <v>166</v>
      </c>
    </row>
    <row r="116" s="1" customFormat="1" ht="16.5" customHeight="1">
      <c r="B116" s="173"/>
      <c r="C116" s="174" t="s">
        <v>167</v>
      </c>
      <c r="D116" s="174" t="s">
        <v>169</v>
      </c>
      <c r="E116" s="175" t="s">
        <v>774</v>
      </c>
      <c r="F116" s="176" t="s">
        <v>775</v>
      </c>
      <c r="G116" s="177" t="s">
        <v>172</v>
      </c>
      <c r="H116" s="178">
        <v>28</v>
      </c>
      <c r="I116" s="179"/>
      <c r="J116" s="180">
        <f>ROUND(I116*H116,2)</f>
        <v>0</v>
      </c>
      <c r="K116" s="176" t="s">
        <v>173</v>
      </c>
      <c r="L116" s="35"/>
      <c r="M116" s="181" t="s">
        <v>3</v>
      </c>
      <c r="N116" s="182" t="s">
        <v>45</v>
      </c>
      <c r="O116" s="65"/>
      <c r="P116" s="183">
        <f>O116*H116</f>
        <v>0</v>
      </c>
      <c r="Q116" s="183">
        <v>0.00348</v>
      </c>
      <c r="R116" s="183">
        <f>Q116*H116</f>
        <v>0.097439999999999999</v>
      </c>
      <c r="S116" s="183">
        <v>0</v>
      </c>
      <c r="T116" s="184">
        <f>S116*H116</f>
        <v>0</v>
      </c>
      <c r="AR116" s="17" t="s">
        <v>174</v>
      </c>
      <c r="AT116" s="17" t="s">
        <v>169</v>
      </c>
      <c r="AU116" s="17" t="s">
        <v>84</v>
      </c>
      <c r="AY116" s="17" t="s">
        <v>166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84</v>
      </c>
      <c r="BK116" s="185">
        <f>ROUND(I116*H116,2)</f>
        <v>0</v>
      </c>
      <c r="BL116" s="17" t="s">
        <v>174</v>
      </c>
      <c r="BM116" s="17" t="s">
        <v>1129</v>
      </c>
    </row>
    <row r="117" s="12" customFormat="1">
      <c r="B117" s="186"/>
      <c r="D117" s="187" t="s">
        <v>176</v>
      </c>
      <c r="E117" s="188" t="s">
        <v>3</v>
      </c>
      <c r="F117" s="189" t="s">
        <v>318</v>
      </c>
      <c r="H117" s="190">
        <v>28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88" t="s">
        <v>176</v>
      </c>
      <c r="AU117" s="188" t="s">
        <v>84</v>
      </c>
      <c r="AV117" s="12" t="s">
        <v>84</v>
      </c>
      <c r="AW117" s="12" t="s">
        <v>35</v>
      </c>
      <c r="AX117" s="12" t="s">
        <v>80</v>
      </c>
      <c r="AY117" s="188" t="s">
        <v>166</v>
      </c>
    </row>
    <row r="118" s="1" customFormat="1" ht="22.5" customHeight="1">
      <c r="B118" s="173"/>
      <c r="C118" s="174" t="s">
        <v>712</v>
      </c>
      <c r="D118" s="174" t="s">
        <v>169</v>
      </c>
      <c r="E118" s="175" t="s">
        <v>779</v>
      </c>
      <c r="F118" s="176" t="s">
        <v>780</v>
      </c>
      <c r="G118" s="177" t="s">
        <v>172</v>
      </c>
      <c r="H118" s="178">
        <v>7.7300000000000004</v>
      </c>
      <c r="I118" s="179"/>
      <c r="J118" s="180">
        <f>ROUND(I118*H118,2)</f>
        <v>0</v>
      </c>
      <c r="K118" s="176" t="s">
        <v>173</v>
      </c>
      <c r="L118" s="35"/>
      <c r="M118" s="181" t="s">
        <v>3</v>
      </c>
      <c r="N118" s="182" t="s">
        <v>45</v>
      </c>
      <c r="O118" s="65"/>
      <c r="P118" s="183">
        <f>O118*H118</f>
        <v>0</v>
      </c>
      <c r="Q118" s="183">
        <v>0.0082500000000000004</v>
      </c>
      <c r="R118" s="183">
        <f>Q118*H118</f>
        <v>0.06377250000000001</v>
      </c>
      <c r="S118" s="183">
        <v>0</v>
      </c>
      <c r="T118" s="184">
        <f>S118*H118</f>
        <v>0</v>
      </c>
      <c r="AR118" s="17" t="s">
        <v>174</v>
      </c>
      <c r="AT118" s="17" t="s">
        <v>169</v>
      </c>
      <c r="AU118" s="17" t="s">
        <v>84</v>
      </c>
      <c r="AY118" s="17" t="s">
        <v>166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84</v>
      </c>
      <c r="BK118" s="185">
        <f>ROUND(I118*H118,2)</f>
        <v>0</v>
      </c>
      <c r="BL118" s="17" t="s">
        <v>174</v>
      </c>
      <c r="BM118" s="17" t="s">
        <v>1130</v>
      </c>
    </row>
    <row r="119" s="12" customFormat="1">
      <c r="B119" s="186"/>
      <c r="D119" s="187" t="s">
        <v>176</v>
      </c>
      <c r="E119" s="188" t="s">
        <v>3</v>
      </c>
      <c r="F119" s="189" t="s">
        <v>1131</v>
      </c>
      <c r="H119" s="190">
        <v>1.53</v>
      </c>
      <c r="I119" s="191"/>
      <c r="L119" s="186"/>
      <c r="M119" s="192"/>
      <c r="N119" s="193"/>
      <c r="O119" s="193"/>
      <c r="P119" s="193"/>
      <c r="Q119" s="193"/>
      <c r="R119" s="193"/>
      <c r="S119" s="193"/>
      <c r="T119" s="194"/>
      <c r="AT119" s="188" t="s">
        <v>176</v>
      </c>
      <c r="AU119" s="188" t="s">
        <v>84</v>
      </c>
      <c r="AV119" s="12" t="s">
        <v>84</v>
      </c>
      <c r="AW119" s="12" t="s">
        <v>35</v>
      </c>
      <c r="AX119" s="12" t="s">
        <v>73</v>
      </c>
      <c r="AY119" s="188" t="s">
        <v>166</v>
      </c>
    </row>
    <row r="120" s="12" customFormat="1">
      <c r="B120" s="186"/>
      <c r="D120" s="187" t="s">
        <v>176</v>
      </c>
      <c r="E120" s="188" t="s">
        <v>3</v>
      </c>
      <c r="F120" s="189" t="s">
        <v>1132</v>
      </c>
      <c r="H120" s="190">
        <v>6.2000000000000002</v>
      </c>
      <c r="I120" s="191"/>
      <c r="L120" s="186"/>
      <c r="M120" s="192"/>
      <c r="N120" s="193"/>
      <c r="O120" s="193"/>
      <c r="P120" s="193"/>
      <c r="Q120" s="193"/>
      <c r="R120" s="193"/>
      <c r="S120" s="193"/>
      <c r="T120" s="194"/>
      <c r="AT120" s="188" t="s">
        <v>176</v>
      </c>
      <c r="AU120" s="188" t="s">
        <v>84</v>
      </c>
      <c r="AV120" s="12" t="s">
        <v>84</v>
      </c>
      <c r="AW120" s="12" t="s">
        <v>35</v>
      </c>
      <c r="AX120" s="12" t="s">
        <v>73</v>
      </c>
      <c r="AY120" s="188" t="s">
        <v>166</v>
      </c>
    </row>
    <row r="121" s="13" customFormat="1">
      <c r="B121" s="195"/>
      <c r="D121" s="187" t="s">
        <v>176</v>
      </c>
      <c r="E121" s="196" t="s">
        <v>3</v>
      </c>
      <c r="F121" s="197" t="s">
        <v>188</v>
      </c>
      <c r="H121" s="198">
        <v>7.7300000000000004</v>
      </c>
      <c r="I121" s="199"/>
      <c r="L121" s="195"/>
      <c r="M121" s="200"/>
      <c r="N121" s="201"/>
      <c r="O121" s="201"/>
      <c r="P121" s="201"/>
      <c r="Q121" s="201"/>
      <c r="R121" s="201"/>
      <c r="S121" s="201"/>
      <c r="T121" s="202"/>
      <c r="AT121" s="196" t="s">
        <v>176</v>
      </c>
      <c r="AU121" s="196" t="s">
        <v>84</v>
      </c>
      <c r="AV121" s="13" t="s">
        <v>174</v>
      </c>
      <c r="AW121" s="13" t="s">
        <v>35</v>
      </c>
      <c r="AX121" s="13" t="s">
        <v>80</v>
      </c>
      <c r="AY121" s="196" t="s">
        <v>166</v>
      </c>
    </row>
    <row r="122" s="1" customFormat="1" ht="16.5" customHeight="1">
      <c r="B122" s="173"/>
      <c r="C122" s="203" t="s">
        <v>206</v>
      </c>
      <c r="D122" s="203" t="s">
        <v>202</v>
      </c>
      <c r="E122" s="204" t="s">
        <v>783</v>
      </c>
      <c r="F122" s="205" t="s">
        <v>784</v>
      </c>
      <c r="G122" s="206" t="s">
        <v>172</v>
      </c>
      <c r="H122" s="207">
        <v>7.8849999999999998</v>
      </c>
      <c r="I122" s="208"/>
      <c r="J122" s="209">
        <f>ROUND(I122*H122,2)</f>
        <v>0</v>
      </c>
      <c r="K122" s="205" t="s">
        <v>173</v>
      </c>
      <c r="L122" s="210"/>
      <c r="M122" s="211" t="s">
        <v>3</v>
      </c>
      <c r="N122" s="212" t="s">
        <v>45</v>
      </c>
      <c r="O122" s="65"/>
      <c r="P122" s="183">
        <f>O122*H122</f>
        <v>0</v>
      </c>
      <c r="Q122" s="183">
        <v>0.0015</v>
      </c>
      <c r="R122" s="183">
        <f>Q122*H122</f>
        <v>0.0118275</v>
      </c>
      <c r="S122" s="183">
        <v>0</v>
      </c>
      <c r="T122" s="184">
        <f>S122*H122</f>
        <v>0</v>
      </c>
      <c r="AR122" s="17" t="s">
        <v>206</v>
      </c>
      <c r="AT122" s="17" t="s">
        <v>202</v>
      </c>
      <c r="AU122" s="17" t="s">
        <v>84</v>
      </c>
      <c r="AY122" s="17" t="s">
        <v>166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84</v>
      </c>
      <c r="BK122" s="185">
        <f>ROUND(I122*H122,2)</f>
        <v>0</v>
      </c>
      <c r="BL122" s="17" t="s">
        <v>174</v>
      </c>
      <c r="BM122" s="17" t="s">
        <v>1133</v>
      </c>
    </row>
    <row r="123" s="12" customFormat="1">
      <c r="B123" s="186"/>
      <c r="D123" s="187" t="s">
        <v>176</v>
      </c>
      <c r="F123" s="189" t="s">
        <v>1134</v>
      </c>
      <c r="H123" s="190">
        <v>7.8849999999999998</v>
      </c>
      <c r="I123" s="191"/>
      <c r="L123" s="186"/>
      <c r="M123" s="192"/>
      <c r="N123" s="193"/>
      <c r="O123" s="193"/>
      <c r="P123" s="193"/>
      <c r="Q123" s="193"/>
      <c r="R123" s="193"/>
      <c r="S123" s="193"/>
      <c r="T123" s="194"/>
      <c r="AT123" s="188" t="s">
        <v>176</v>
      </c>
      <c r="AU123" s="188" t="s">
        <v>84</v>
      </c>
      <c r="AV123" s="12" t="s">
        <v>84</v>
      </c>
      <c r="AW123" s="12" t="s">
        <v>4</v>
      </c>
      <c r="AX123" s="12" t="s">
        <v>80</v>
      </c>
      <c r="AY123" s="188" t="s">
        <v>166</v>
      </c>
    </row>
    <row r="124" s="1" customFormat="1" ht="22.5" customHeight="1">
      <c r="B124" s="173"/>
      <c r="C124" s="174" t="s">
        <v>219</v>
      </c>
      <c r="D124" s="174" t="s">
        <v>169</v>
      </c>
      <c r="E124" s="175" t="s">
        <v>786</v>
      </c>
      <c r="F124" s="176" t="s">
        <v>787</v>
      </c>
      <c r="G124" s="177" t="s">
        <v>172</v>
      </c>
      <c r="H124" s="178">
        <v>132.21000000000001</v>
      </c>
      <c r="I124" s="179"/>
      <c r="J124" s="180">
        <f>ROUND(I124*H124,2)</f>
        <v>0</v>
      </c>
      <c r="K124" s="176" t="s">
        <v>173</v>
      </c>
      <c r="L124" s="35"/>
      <c r="M124" s="181" t="s">
        <v>3</v>
      </c>
      <c r="N124" s="182" t="s">
        <v>45</v>
      </c>
      <c r="O124" s="65"/>
      <c r="P124" s="183">
        <f>O124*H124</f>
        <v>0</v>
      </c>
      <c r="Q124" s="183">
        <v>0.0083199999999999993</v>
      </c>
      <c r="R124" s="183">
        <f>Q124*H124</f>
        <v>1.0999871999999999</v>
      </c>
      <c r="S124" s="183">
        <v>0</v>
      </c>
      <c r="T124" s="184">
        <f>S124*H124</f>
        <v>0</v>
      </c>
      <c r="AR124" s="17" t="s">
        <v>174</v>
      </c>
      <c r="AT124" s="17" t="s">
        <v>169</v>
      </c>
      <c r="AU124" s="17" t="s">
        <v>84</v>
      </c>
      <c r="AY124" s="17" t="s">
        <v>166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7" t="s">
        <v>84</v>
      </c>
      <c r="BK124" s="185">
        <f>ROUND(I124*H124,2)</f>
        <v>0</v>
      </c>
      <c r="BL124" s="17" t="s">
        <v>174</v>
      </c>
      <c r="BM124" s="17" t="s">
        <v>1135</v>
      </c>
    </row>
    <row r="125" s="12" customFormat="1">
      <c r="B125" s="186"/>
      <c r="D125" s="187" t="s">
        <v>176</v>
      </c>
      <c r="E125" s="188" t="s">
        <v>3</v>
      </c>
      <c r="F125" s="189" t="s">
        <v>1136</v>
      </c>
      <c r="H125" s="190">
        <v>96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88" t="s">
        <v>176</v>
      </c>
      <c r="AU125" s="188" t="s">
        <v>84</v>
      </c>
      <c r="AV125" s="12" t="s">
        <v>84</v>
      </c>
      <c r="AW125" s="12" t="s">
        <v>35</v>
      </c>
      <c r="AX125" s="12" t="s">
        <v>73</v>
      </c>
      <c r="AY125" s="188" t="s">
        <v>166</v>
      </c>
    </row>
    <row r="126" s="12" customFormat="1">
      <c r="B126" s="186"/>
      <c r="D126" s="187" t="s">
        <v>176</v>
      </c>
      <c r="E126" s="188" t="s">
        <v>3</v>
      </c>
      <c r="F126" s="189" t="s">
        <v>1137</v>
      </c>
      <c r="H126" s="190">
        <v>36.210000000000001</v>
      </c>
      <c r="I126" s="191"/>
      <c r="L126" s="186"/>
      <c r="M126" s="192"/>
      <c r="N126" s="193"/>
      <c r="O126" s="193"/>
      <c r="P126" s="193"/>
      <c r="Q126" s="193"/>
      <c r="R126" s="193"/>
      <c r="S126" s="193"/>
      <c r="T126" s="194"/>
      <c r="AT126" s="188" t="s">
        <v>176</v>
      </c>
      <c r="AU126" s="188" t="s">
        <v>84</v>
      </c>
      <c r="AV126" s="12" t="s">
        <v>84</v>
      </c>
      <c r="AW126" s="12" t="s">
        <v>35</v>
      </c>
      <c r="AX126" s="12" t="s">
        <v>73</v>
      </c>
      <c r="AY126" s="188" t="s">
        <v>166</v>
      </c>
    </row>
    <row r="127" s="13" customFormat="1">
      <c r="B127" s="195"/>
      <c r="D127" s="187" t="s">
        <v>176</v>
      </c>
      <c r="E127" s="196" t="s">
        <v>3</v>
      </c>
      <c r="F127" s="197" t="s">
        <v>188</v>
      </c>
      <c r="H127" s="198">
        <v>132.21000000000001</v>
      </c>
      <c r="I127" s="199"/>
      <c r="L127" s="195"/>
      <c r="M127" s="200"/>
      <c r="N127" s="201"/>
      <c r="O127" s="201"/>
      <c r="P127" s="201"/>
      <c r="Q127" s="201"/>
      <c r="R127" s="201"/>
      <c r="S127" s="201"/>
      <c r="T127" s="202"/>
      <c r="AT127" s="196" t="s">
        <v>176</v>
      </c>
      <c r="AU127" s="196" t="s">
        <v>84</v>
      </c>
      <c r="AV127" s="13" t="s">
        <v>174</v>
      </c>
      <c r="AW127" s="13" t="s">
        <v>35</v>
      </c>
      <c r="AX127" s="13" t="s">
        <v>80</v>
      </c>
      <c r="AY127" s="196" t="s">
        <v>166</v>
      </c>
    </row>
    <row r="128" s="1" customFormat="1" ht="16.5" customHeight="1">
      <c r="B128" s="173"/>
      <c r="C128" s="203" t="s">
        <v>225</v>
      </c>
      <c r="D128" s="203" t="s">
        <v>202</v>
      </c>
      <c r="E128" s="204" t="s">
        <v>790</v>
      </c>
      <c r="F128" s="205" t="s">
        <v>791</v>
      </c>
      <c r="G128" s="206" t="s">
        <v>172</v>
      </c>
      <c r="H128" s="207">
        <v>134.85400000000001</v>
      </c>
      <c r="I128" s="208"/>
      <c r="J128" s="209">
        <f>ROUND(I128*H128,2)</f>
        <v>0</v>
      </c>
      <c r="K128" s="205" t="s">
        <v>173</v>
      </c>
      <c r="L128" s="210"/>
      <c r="M128" s="211" t="s">
        <v>3</v>
      </c>
      <c r="N128" s="212" t="s">
        <v>45</v>
      </c>
      <c r="O128" s="65"/>
      <c r="P128" s="183">
        <f>O128*H128</f>
        <v>0</v>
      </c>
      <c r="Q128" s="183">
        <v>0.0023</v>
      </c>
      <c r="R128" s="183">
        <f>Q128*H128</f>
        <v>0.3101642</v>
      </c>
      <c r="S128" s="183">
        <v>0</v>
      </c>
      <c r="T128" s="184">
        <f>S128*H128</f>
        <v>0</v>
      </c>
      <c r="AR128" s="17" t="s">
        <v>206</v>
      </c>
      <c r="AT128" s="17" t="s">
        <v>202</v>
      </c>
      <c r="AU128" s="17" t="s">
        <v>84</v>
      </c>
      <c r="AY128" s="17" t="s">
        <v>166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84</v>
      </c>
      <c r="BK128" s="185">
        <f>ROUND(I128*H128,2)</f>
        <v>0</v>
      </c>
      <c r="BL128" s="17" t="s">
        <v>174</v>
      </c>
      <c r="BM128" s="17" t="s">
        <v>1138</v>
      </c>
    </row>
    <row r="129" s="12" customFormat="1">
      <c r="B129" s="186"/>
      <c r="D129" s="187" t="s">
        <v>176</v>
      </c>
      <c r="F129" s="189" t="s">
        <v>1139</v>
      </c>
      <c r="H129" s="190">
        <v>134.85400000000001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88" t="s">
        <v>176</v>
      </c>
      <c r="AU129" s="188" t="s">
        <v>84</v>
      </c>
      <c r="AV129" s="12" t="s">
        <v>84</v>
      </c>
      <c r="AW129" s="12" t="s">
        <v>4</v>
      </c>
      <c r="AX129" s="12" t="s">
        <v>80</v>
      </c>
      <c r="AY129" s="188" t="s">
        <v>166</v>
      </c>
    </row>
    <row r="130" s="1" customFormat="1" ht="16.5" customHeight="1">
      <c r="B130" s="173"/>
      <c r="C130" s="174" t="s">
        <v>230</v>
      </c>
      <c r="D130" s="174" t="s">
        <v>169</v>
      </c>
      <c r="E130" s="175" t="s">
        <v>794</v>
      </c>
      <c r="F130" s="176" t="s">
        <v>795</v>
      </c>
      <c r="G130" s="177" t="s">
        <v>172</v>
      </c>
      <c r="H130" s="178">
        <v>6.069</v>
      </c>
      <c r="I130" s="179"/>
      <c r="J130" s="180">
        <f>ROUND(I130*H130,2)</f>
        <v>0</v>
      </c>
      <c r="K130" s="176" t="s">
        <v>173</v>
      </c>
      <c r="L130" s="35"/>
      <c r="M130" s="181" t="s">
        <v>3</v>
      </c>
      <c r="N130" s="182" t="s">
        <v>45</v>
      </c>
      <c r="O130" s="65"/>
      <c r="P130" s="183">
        <f>O130*H130</f>
        <v>0</v>
      </c>
      <c r="Q130" s="183">
        <v>0.0092499999999999995</v>
      </c>
      <c r="R130" s="183">
        <f>Q130*H130</f>
        <v>0.056138249999999994</v>
      </c>
      <c r="S130" s="183">
        <v>0</v>
      </c>
      <c r="T130" s="184">
        <f>S130*H130</f>
        <v>0</v>
      </c>
      <c r="AR130" s="17" t="s">
        <v>174</v>
      </c>
      <c r="AT130" s="17" t="s">
        <v>169</v>
      </c>
      <c r="AU130" s="17" t="s">
        <v>84</v>
      </c>
      <c r="AY130" s="17" t="s">
        <v>166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84</v>
      </c>
      <c r="BK130" s="185">
        <f>ROUND(I130*H130,2)</f>
        <v>0</v>
      </c>
      <c r="BL130" s="17" t="s">
        <v>174</v>
      </c>
      <c r="BM130" s="17" t="s">
        <v>1140</v>
      </c>
    </row>
    <row r="131" s="12" customFormat="1">
      <c r="B131" s="186"/>
      <c r="D131" s="187" t="s">
        <v>176</v>
      </c>
      <c r="E131" s="188" t="s">
        <v>3</v>
      </c>
      <c r="F131" s="189" t="s">
        <v>1141</v>
      </c>
      <c r="H131" s="190">
        <v>6.069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88" t="s">
        <v>176</v>
      </c>
      <c r="AU131" s="188" t="s">
        <v>84</v>
      </c>
      <c r="AV131" s="12" t="s">
        <v>84</v>
      </c>
      <c r="AW131" s="12" t="s">
        <v>35</v>
      </c>
      <c r="AX131" s="12" t="s">
        <v>80</v>
      </c>
      <c r="AY131" s="188" t="s">
        <v>166</v>
      </c>
    </row>
    <row r="132" s="1" customFormat="1" ht="16.5" customHeight="1">
      <c r="B132" s="173"/>
      <c r="C132" s="203" t="s">
        <v>235</v>
      </c>
      <c r="D132" s="203" t="s">
        <v>202</v>
      </c>
      <c r="E132" s="204" t="s">
        <v>798</v>
      </c>
      <c r="F132" s="205" t="s">
        <v>799</v>
      </c>
      <c r="G132" s="206" t="s">
        <v>172</v>
      </c>
      <c r="H132" s="207">
        <v>34.75</v>
      </c>
      <c r="I132" s="208"/>
      <c r="J132" s="209">
        <f>ROUND(I132*H132,2)</f>
        <v>0</v>
      </c>
      <c r="K132" s="205" t="s">
        <v>173</v>
      </c>
      <c r="L132" s="210"/>
      <c r="M132" s="211" t="s">
        <v>3</v>
      </c>
      <c r="N132" s="212" t="s">
        <v>45</v>
      </c>
      <c r="O132" s="65"/>
      <c r="P132" s="183">
        <f>O132*H132</f>
        <v>0</v>
      </c>
      <c r="Q132" s="183">
        <v>0.0048300000000000001</v>
      </c>
      <c r="R132" s="183">
        <f>Q132*H132</f>
        <v>0.16784250000000001</v>
      </c>
      <c r="S132" s="183">
        <v>0</v>
      </c>
      <c r="T132" s="184">
        <f>S132*H132</f>
        <v>0</v>
      </c>
      <c r="AR132" s="17" t="s">
        <v>206</v>
      </c>
      <c r="AT132" s="17" t="s">
        <v>202</v>
      </c>
      <c r="AU132" s="17" t="s">
        <v>84</v>
      </c>
      <c r="AY132" s="17" t="s">
        <v>166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84</v>
      </c>
      <c r="BK132" s="185">
        <f>ROUND(I132*H132,2)</f>
        <v>0</v>
      </c>
      <c r="BL132" s="17" t="s">
        <v>174</v>
      </c>
      <c r="BM132" s="17" t="s">
        <v>1142</v>
      </c>
    </row>
    <row r="133" s="12" customFormat="1">
      <c r="B133" s="186"/>
      <c r="D133" s="187" t="s">
        <v>176</v>
      </c>
      <c r="E133" s="188" t="s">
        <v>3</v>
      </c>
      <c r="F133" s="189" t="s">
        <v>1143</v>
      </c>
      <c r="H133" s="190">
        <v>34.069000000000003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88" t="s">
        <v>176</v>
      </c>
      <c r="AU133" s="188" t="s">
        <v>84</v>
      </c>
      <c r="AV133" s="12" t="s">
        <v>84</v>
      </c>
      <c r="AW133" s="12" t="s">
        <v>35</v>
      </c>
      <c r="AX133" s="12" t="s">
        <v>80</v>
      </c>
      <c r="AY133" s="188" t="s">
        <v>166</v>
      </c>
    </row>
    <row r="134" s="12" customFormat="1">
      <c r="B134" s="186"/>
      <c r="D134" s="187" t="s">
        <v>176</v>
      </c>
      <c r="F134" s="189" t="s">
        <v>1144</v>
      </c>
      <c r="H134" s="190">
        <v>34.75</v>
      </c>
      <c r="I134" s="191"/>
      <c r="L134" s="186"/>
      <c r="M134" s="192"/>
      <c r="N134" s="193"/>
      <c r="O134" s="193"/>
      <c r="P134" s="193"/>
      <c r="Q134" s="193"/>
      <c r="R134" s="193"/>
      <c r="S134" s="193"/>
      <c r="T134" s="194"/>
      <c r="AT134" s="188" t="s">
        <v>176</v>
      </c>
      <c r="AU134" s="188" t="s">
        <v>84</v>
      </c>
      <c r="AV134" s="12" t="s">
        <v>84</v>
      </c>
      <c r="AW134" s="12" t="s">
        <v>4</v>
      </c>
      <c r="AX134" s="12" t="s">
        <v>80</v>
      </c>
      <c r="AY134" s="188" t="s">
        <v>166</v>
      </c>
    </row>
    <row r="135" s="1" customFormat="1" ht="16.5" customHeight="1">
      <c r="B135" s="173"/>
      <c r="C135" s="174" t="s">
        <v>239</v>
      </c>
      <c r="D135" s="174" t="s">
        <v>169</v>
      </c>
      <c r="E135" s="175" t="s">
        <v>803</v>
      </c>
      <c r="F135" s="176" t="s">
        <v>804</v>
      </c>
      <c r="G135" s="177" t="s">
        <v>200</v>
      </c>
      <c r="H135" s="178">
        <v>61.5</v>
      </c>
      <c r="I135" s="179"/>
      <c r="J135" s="180">
        <f>ROUND(I135*H135,2)</f>
        <v>0</v>
      </c>
      <c r="K135" s="176" t="s">
        <v>173</v>
      </c>
      <c r="L135" s="35"/>
      <c r="M135" s="181" t="s">
        <v>3</v>
      </c>
      <c r="N135" s="182" t="s">
        <v>45</v>
      </c>
      <c r="O135" s="65"/>
      <c r="P135" s="183">
        <f>O135*H135</f>
        <v>0</v>
      </c>
      <c r="Q135" s="183">
        <v>6.0000000000000002E-05</v>
      </c>
      <c r="R135" s="183">
        <f>Q135*H135</f>
        <v>0.0036900000000000001</v>
      </c>
      <c r="S135" s="183">
        <v>0</v>
      </c>
      <c r="T135" s="184">
        <f>S135*H135</f>
        <v>0</v>
      </c>
      <c r="AR135" s="17" t="s">
        <v>174</v>
      </c>
      <c r="AT135" s="17" t="s">
        <v>169</v>
      </c>
      <c r="AU135" s="17" t="s">
        <v>84</v>
      </c>
      <c r="AY135" s="17" t="s">
        <v>166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84</v>
      </c>
      <c r="BK135" s="185">
        <f>ROUND(I135*H135,2)</f>
        <v>0</v>
      </c>
      <c r="BL135" s="17" t="s">
        <v>174</v>
      </c>
      <c r="BM135" s="17" t="s">
        <v>1145</v>
      </c>
    </row>
    <row r="136" s="12" customFormat="1">
      <c r="B136" s="186"/>
      <c r="D136" s="187" t="s">
        <v>176</v>
      </c>
      <c r="E136" s="188" t="s">
        <v>3</v>
      </c>
      <c r="F136" s="189" t="s">
        <v>1146</v>
      </c>
      <c r="H136" s="190">
        <v>61.5</v>
      </c>
      <c r="I136" s="191"/>
      <c r="L136" s="186"/>
      <c r="M136" s="192"/>
      <c r="N136" s="193"/>
      <c r="O136" s="193"/>
      <c r="P136" s="193"/>
      <c r="Q136" s="193"/>
      <c r="R136" s="193"/>
      <c r="S136" s="193"/>
      <c r="T136" s="194"/>
      <c r="AT136" s="188" t="s">
        <v>176</v>
      </c>
      <c r="AU136" s="188" t="s">
        <v>84</v>
      </c>
      <c r="AV136" s="12" t="s">
        <v>84</v>
      </c>
      <c r="AW136" s="12" t="s">
        <v>35</v>
      </c>
      <c r="AX136" s="12" t="s">
        <v>80</v>
      </c>
      <c r="AY136" s="188" t="s">
        <v>166</v>
      </c>
    </row>
    <row r="137" s="1" customFormat="1" ht="16.5" customHeight="1">
      <c r="B137" s="173"/>
      <c r="C137" s="203" t="s">
        <v>248</v>
      </c>
      <c r="D137" s="203" t="s">
        <v>202</v>
      </c>
      <c r="E137" s="204" t="s">
        <v>807</v>
      </c>
      <c r="F137" s="205" t="s">
        <v>808</v>
      </c>
      <c r="G137" s="206" t="s">
        <v>200</v>
      </c>
      <c r="H137" s="207">
        <v>61.5</v>
      </c>
      <c r="I137" s="208"/>
      <c r="J137" s="209">
        <f>ROUND(I137*H137,2)</f>
        <v>0</v>
      </c>
      <c r="K137" s="205" t="s">
        <v>173</v>
      </c>
      <c r="L137" s="210"/>
      <c r="M137" s="211" t="s">
        <v>3</v>
      </c>
      <c r="N137" s="212" t="s">
        <v>45</v>
      </c>
      <c r="O137" s="65"/>
      <c r="P137" s="183">
        <f>O137*H137</f>
        <v>0</v>
      </c>
      <c r="Q137" s="183">
        <v>0.00032000000000000003</v>
      </c>
      <c r="R137" s="183">
        <f>Q137*H137</f>
        <v>0.019680000000000003</v>
      </c>
      <c r="S137" s="183">
        <v>0</v>
      </c>
      <c r="T137" s="184">
        <f>S137*H137</f>
        <v>0</v>
      </c>
      <c r="AR137" s="17" t="s">
        <v>206</v>
      </c>
      <c r="AT137" s="17" t="s">
        <v>202</v>
      </c>
      <c r="AU137" s="17" t="s">
        <v>84</v>
      </c>
      <c r="AY137" s="17" t="s">
        <v>166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84</v>
      </c>
      <c r="BK137" s="185">
        <f>ROUND(I137*H137,2)</f>
        <v>0</v>
      </c>
      <c r="BL137" s="17" t="s">
        <v>174</v>
      </c>
      <c r="BM137" s="17" t="s">
        <v>1147</v>
      </c>
    </row>
    <row r="138" s="1" customFormat="1" ht="16.5" customHeight="1">
      <c r="B138" s="173"/>
      <c r="C138" s="174" t="s">
        <v>9</v>
      </c>
      <c r="D138" s="174" t="s">
        <v>169</v>
      </c>
      <c r="E138" s="175" t="s">
        <v>810</v>
      </c>
      <c r="F138" s="176" t="s">
        <v>811</v>
      </c>
      <c r="G138" s="177" t="s">
        <v>200</v>
      </c>
      <c r="H138" s="178">
        <v>84</v>
      </c>
      <c r="I138" s="179"/>
      <c r="J138" s="180">
        <f>ROUND(I138*H138,2)</f>
        <v>0</v>
      </c>
      <c r="K138" s="176" t="s">
        <v>173</v>
      </c>
      <c r="L138" s="35"/>
      <c r="M138" s="181" t="s">
        <v>3</v>
      </c>
      <c r="N138" s="182" t="s">
        <v>45</v>
      </c>
      <c r="O138" s="65"/>
      <c r="P138" s="183">
        <f>O138*H138</f>
        <v>0</v>
      </c>
      <c r="Q138" s="183">
        <v>0.00025000000000000001</v>
      </c>
      <c r="R138" s="183">
        <f>Q138*H138</f>
        <v>0.021000000000000001</v>
      </c>
      <c r="S138" s="183">
        <v>0</v>
      </c>
      <c r="T138" s="184">
        <f>S138*H138</f>
        <v>0</v>
      </c>
      <c r="AR138" s="17" t="s">
        <v>174</v>
      </c>
      <c r="AT138" s="17" t="s">
        <v>169</v>
      </c>
      <c r="AU138" s="17" t="s">
        <v>84</v>
      </c>
      <c r="AY138" s="17" t="s">
        <v>166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7" t="s">
        <v>84</v>
      </c>
      <c r="BK138" s="185">
        <f>ROUND(I138*H138,2)</f>
        <v>0</v>
      </c>
      <c r="BL138" s="17" t="s">
        <v>174</v>
      </c>
      <c r="BM138" s="17" t="s">
        <v>1148</v>
      </c>
    </row>
    <row r="139" s="12" customFormat="1">
      <c r="B139" s="186"/>
      <c r="D139" s="187" t="s">
        <v>176</v>
      </c>
      <c r="E139" s="188" t="s">
        <v>3</v>
      </c>
      <c r="F139" s="189" t="s">
        <v>1149</v>
      </c>
      <c r="H139" s="190">
        <v>15</v>
      </c>
      <c r="I139" s="191"/>
      <c r="L139" s="186"/>
      <c r="M139" s="192"/>
      <c r="N139" s="193"/>
      <c r="O139" s="193"/>
      <c r="P139" s="193"/>
      <c r="Q139" s="193"/>
      <c r="R139" s="193"/>
      <c r="S139" s="193"/>
      <c r="T139" s="194"/>
      <c r="AT139" s="188" t="s">
        <v>176</v>
      </c>
      <c r="AU139" s="188" t="s">
        <v>84</v>
      </c>
      <c r="AV139" s="12" t="s">
        <v>84</v>
      </c>
      <c r="AW139" s="12" t="s">
        <v>35</v>
      </c>
      <c r="AX139" s="12" t="s">
        <v>73</v>
      </c>
      <c r="AY139" s="188" t="s">
        <v>166</v>
      </c>
    </row>
    <row r="140" s="12" customFormat="1">
      <c r="B140" s="186"/>
      <c r="D140" s="187" t="s">
        <v>176</v>
      </c>
      <c r="E140" s="188" t="s">
        <v>3</v>
      </c>
      <c r="F140" s="189" t="s">
        <v>1150</v>
      </c>
      <c r="H140" s="190">
        <v>69</v>
      </c>
      <c r="I140" s="191"/>
      <c r="L140" s="186"/>
      <c r="M140" s="192"/>
      <c r="N140" s="193"/>
      <c r="O140" s="193"/>
      <c r="P140" s="193"/>
      <c r="Q140" s="193"/>
      <c r="R140" s="193"/>
      <c r="S140" s="193"/>
      <c r="T140" s="194"/>
      <c r="AT140" s="188" t="s">
        <v>176</v>
      </c>
      <c r="AU140" s="188" t="s">
        <v>84</v>
      </c>
      <c r="AV140" s="12" t="s">
        <v>84</v>
      </c>
      <c r="AW140" s="12" t="s">
        <v>35</v>
      </c>
      <c r="AX140" s="12" t="s">
        <v>73</v>
      </c>
      <c r="AY140" s="188" t="s">
        <v>166</v>
      </c>
    </row>
    <row r="141" s="13" customFormat="1">
      <c r="B141" s="195"/>
      <c r="D141" s="187" t="s">
        <v>176</v>
      </c>
      <c r="E141" s="196" t="s">
        <v>3</v>
      </c>
      <c r="F141" s="197" t="s">
        <v>188</v>
      </c>
      <c r="H141" s="198">
        <v>84</v>
      </c>
      <c r="I141" s="199"/>
      <c r="L141" s="195"/>
      <c r="M141" s="200"/>
      <c r="N141" s="201"/>
      <c r="O141" s="201"/>
      <c r="P141" s="201"/>
      <c r="Q141" s="201"/>
      <c r="R141" s="201"/>
      <c r="S141" s="201"/>
      <c r="T141" s="202"/>
      <c r="AT141" s="196" t="s">
        <v>176</v>
      </c>
      <c r="AU141" s="196" t="s">
        <v>84</v>
      </c>
      <c r="AV141" s="13" t="s">
        <v>174</v>
      </c>
      <c r="AW141" s="13" t="s">
        <v>35</v>
      </c>
      <c r="AX141" s="13" t="s">
        <v>80</v>
      </c>
      <c r="AY141" s="196" t="s">
        <v>166</v>
      </c>
    </row>
    <row r="142" s="1" customFormat="1" ht="16.5" customHeight="1">
      <c r="B142" s="173"/>
      <c r="C142" s="203" t="s">
        <v>184</v>
      </c>
      <c r="D142" s="203" t="s">
        <v>202</v>
      </c>
      <c r="E142" s="204" t="s">
        <v>815</v>
      </c>
      <c r="F142" s="205" t="s">
        <v>816</v>
      </c>
      <c r="G142" s="206" t="s">
        <v>200</v>
      </c>
      <c r="H142" s="207">
        <v>15.75</v>
      </c>
      <c r="I142" s="208"/>
      <c r="J142" s="209">
        <f>ROUND(I142*H142,2)</f>
        <v>0</v>
      </c>
      <c r="K142" s="205" t="s">
        <v>173</v>
      </c>
      <c r="L142" s="210"/>
      <c r="M142" s="211" t="s">
        <v>3</v>
      </c>
      <c r="N142" s="212" t="s">
        <v>45</v>
      </c>
      <c r="O142" s="65"/>
      <c r="P142" s="183">
        <f>O142*H142</f>
        <v>0</v>
      </c>
      <c r="Q142" s="183">
        <v>0.00020000000000000001</v>
      </c>
      <c r="R142" s="183">
        <f>Q142*H142</f>
        <v>0.00315</v>
      </c>
      <c r="S142" s="183">
        <v>0</v>
      </c>
      <c r="T142" s="184">
        <f>S142*H142</f>
        <v>0</v>
      </c>
      <c r="AR142" s="17" t="s">
        <v>206</v>
      </c>
      <c r="AT142" s="17" t="s">
        <v>202</v>
      </c>
      <c r="AU142" s="17" t="s">
        <v>84</v>
      </c>
      <c r="AY142" s="17" t="s">
        <v>166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84</v>
      </c>
      <c r="BK142" s="185">
        <f>ROUND(I142*H142,2)</f>
        <v>0</v>
      </c>
      <c r="BL142" s="17" t="s">
        <v>174</v>
      </c>
      <c r="BM142" s="17" t="s">
        <v>1151</v>
      </c>
    </row>
    <row r="143" s="12" customFormat="1">
      <c r="B143" s="186"/>
      <c r="D143" s="187" t="s">
        <v>176</v>
      </c>
      <c r="F143" s="189" t="s">
        <v>1152</v>
      </c>
      <c r="H143" s="190">
        <v>15.75</v>
      </c>
      <c r="I143" s="191"/>
      <c r="L143" s="186"/>
      <c r="M143" s="192"/>
      <c r="N143" s="193"/>
      <c r="O143" s="193"/>
      <c r="P143" s="193"/>
      <c r="Q143" s="193"/>
      <c r="R143" s="193"/>
      <c r="S143" s="193"/>
      <c r="T143" s="194"/>
      <c r="AT143" s="188" t="s">
        <v>176</v>
      </c>
      <c r="AU143" s="188" t="s">
        <v>84</v>
      </c>
      <c r="AV143" s="12" t="s">
        <v>84</v>
      </c>
      <c r="AW143" s="12" t="s">
        <v>4</v>
      </c>
      <c r="AX143" s="12" t="s">
        <v>80</v>
      </c>
      <c r="AY143" s="188" t="s">
        <v>166</v>
      </c>
    </row>
    <row r="144" s="1" customFormat="1" ht="16.5" customHeight="1">
      <c r="B144" s="173"/>
      <c r="C144" s="203" t="s">
        <v>261</v>
      </c>
      <c r="D144" s="203" t="s">
        <v>202</v>
      </c>
      <c r="E144" s="204" t="s">
        <v>819</v>
      </c>
      <c r="F144" s="205" t="s">
        <v>820</v>
      </c>
      <c r="G144" s="206" t="s">
        <v>200</v>
      </c>
      <c r="H144" s="207">
        <v>69</v>
      </c>
      <c r="I144" s="208"/>
      <c r="J144" s="209">
        <f>ROUND(I144*H144,2)</f>
        <v>0</v>
      </c>
      <c r="K144" s="205" t="s">
        <v>173</v>
      </c>
      <c r="L144" s="210"/>
      <c r="M144" s="211" t="s">
        <v>3</v>
      </c>
      <c r="N144" s="212" t="s">
        <v>45</v>
      </c>
      <c r="O144" s="65"/>
      <c r="P144" s="183">
        <f>O144*H144</f>
        <v>0</v>
      </c>
      <c r="Q144" s="183">
        <v>4.0000000000000003E-05</v>
      </c>
      <c r="R144" s="183">
        <f>Q144*H144</f>
        <v>0.0027600000000000003</v>
      </c>
      <c r="S144" s="183">
        <v>0</v>
      </c>
      <c r="T144" s="184">
        <f>S144*H144</f>
        <v>0</v>
      </c>
      <c r="AR144" s="17" t="s">
        <v>206</v>
      </c>
      <c r="AT144" s="17" t="s">
        <v>202</v>
      </c>
      <c r="AU144" s="17" t="s">
        <v>84</v>
      </c>
      <c r="AY144" s="17" t="s">
        <v>166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84</v>
      </c>
      <c r="BK144" s="185">
        <f>ROUND(I144*H144,2)</f>
        <v>0</v>
      </c>
      <c r="BL144" s="17" t="s">
        <v>174</v>
      </c>
      <c r="BM144" s="17" t="s">
        <v>1153</v>
      </c>
    </row>
    <row r="145" s="12" customFormat="1">
      <c r="B145" s="186"/>
      <c r="D145" s="187" t="s">
        <v>176</v>
      </c>
      <c r="E145" s="188" t="s">
        <v>3</v>
      </c>
      <c r="F145" s="189" t="s">
        <v>510</v>
      </c>
      <c r="H145" s="190">
        <v>69</v>
      </c>
      <c r="I145" s="191"/>
      <c r="L145" s="186"/>
      <c r="M145" s="192"/>
      <c r="N145" s="193"/>
      <c r="O145" s="193"/>
      <c r="P145" s="193"/>
      <c r="Q145" s="193"/>
      <c r="R145" s="193"/>
      <c r="S145" s="193"/>
      <c r="T145" s="194"/>
      <c r="AT145" s="188" t="s">
        <v>176</v>
      </c>
      <c r="AU145" s="188" t="s">
        <v>84</v>
      </c>
      <c r="AV145" s="12" t="s">
        <v>84</v>
      </c>
      <c r="AW145" s="12" t="s">
        <v>35</v>
      </c>
      <c r="AX145" s="12" t="s">
        <v>80</v>
      </c>
      <c r="AY145" s="188" t="s">
        <v>166</v>
      </c>
    </row>
    <row r="146" s="1" customFormat="1" ht="16.5" customHeight="1">
      <c r="B146" s="173"/>
      <c r="C146" s="174" t="s">
        <v>823</v>
      </c>
      <c r="D146" s="174" t="s">
        <v>169</v>
      </c>
      <c r="E146" s="175" t="s">
        <v>824</v>
      </c>
      <c r="F146" s="176" t="s">
        <v>825</v>
      </c>
      <c r="G146" s="177" t="s">
        <v>172</v>
      </c>
      <c r="H146" s="178">
        <v>166.459</v>
      </c>
      <c r="I146" s="179"/>
      <c r="J146" s="180">
        <f>ROUND(I146*H146,2)</f>
        <v>0</v>
      </c>
      <c r="K146" s="176" t="s">
        <v>173</v>
      </c>
      <c r="L146" s="35"/>
      <c r="M146" s="181" t="s">
        <v>3</v>
      </c>
      <c r="N146" s="182" t="s">
        <v>45</v>
      </c>
      <c r="O146" s="65"/>
      <c r="P146" s="183">
        <f>O146*H146</f>
        <v>0</v>
      </c>
      <c r="Q146" s="183">
        <v>0.00348</v>
      </c>
      <c r="R146" s="183">
        <f>Q146*H146</f>
        <v>0.57927731999999998</v>
      </c>
      <c r="S146" s="183">
        <v>0</v>
      </c>
      <c r="T146" s="184">
        <f>S146*H146</f>
        <v>0</v>
      </c>
      <c r="AR146" s="17" t="s">
        <v>174</v>
      </c>
      <c r="AT146" s="17" t="s">
        <v>169</v>
      </c>
      <c r="AU146" s="17" t="s">
        <v>84</v>
      </c>
      <c r="AY146" s="17" t="s">
        <v>166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84</v>
      </c>
      <c r="BK146" s="185">
        <f>ROUND(I146*H146,2)</f>
        <v>0</v>
      </c>
      <c r="BL146" s="17" t="s">
        <v>174</v>
      </c>
      <c r="BM146" s="17" t="s">
        <v>1154</v>
      </c>
    </row>
    <row r="147" s="12" customFormat="1">
      <c r="B147" s="186"/>
      <c r="D147" s="187" t="s">
        <v>176</v>
      </c>
      <c r="E147" s="188" t="s">
        <v>3</v>
      </c>
      <c r="F147" s="189" t="s">
        <v>1155</v>
      </c>
      <c r="H147" s="190">
        <v>166.459</v>
      </c>
      <c r="I147" s="191"/>
      <c r="L147" s="186"/>
      <c r="M147" s="192"/>
      <c r="N147" s="193"/>
      <c r="O147" s="193"/>
      <c r="P147" s="193"/>
      <c r="Q147" s="193"/>
      <c r="R147" s="193"/>
      <c r="S147" s="193"/>
      <c r="T147" s="194"/>
      <c r="AT147" s="188" t="s">
        <v>176</v>
      </c>
      <c r="AU147" s="188" t="s">
        <v>84</v>
      </c>
      <c r="AV147" s="12" t="s">
        <v>84</v>
      </c>
      <c r="AW147" s="12" t="s">
        <v>35</v>
      </c>
      <c r="AX147" s="12" t="s">
        <v>80</v>
      </c>
      <c r="AY147" s="188" t="s">
        <v>166</v>
      </c>
    </row>
    <row r="148" s="1" customFormat="1" ht="16.5" customHeight="1">
      <c r="B148" s="173"/>
      <c r="C148" s="174" t="s">
        <v>829</v>
      </c>
      <c r="D148" s="174" t="s">
        <v>169</v>
      </c>
      <c r="E148" s="175" t="s">
        <v>216</v>
      </c>
      <c r="F148" s="176" t="s">
        <v>217</v>
      </c>
      <c r="G148" s="177" t="s">
        <v>172</v>
      </c>
      <c r="H148" s="178">
        <v>36.399999999999999</v>
      </c>
      <c r="I148" s="179"/>
      <c r="J148" s="180">
        <f>ROUND(I148*H148,2)</f>
        <v>0</v>
      </c>
      <c r="K148" s="176" t="s">
        <v>3</v>
      </c>
      <c r="L148" s="35"/>
      <c r="M148" s="181" t="s">
        <v>3</v>
      </c>
      <c r="N148" s="182" t="s">
        <v>45</v>
      </c>
      <c r="O148" s="65"/>
      <c r="P148" s="183">
        <f>O148*H148</f>
        <v>0</v>
      </c>
      <c r="Q148" s="183">
        <v>0.025059999999999999</v>
      </c>
      <c r="R148" s="183">
        <f>Q148*H148</f>
        <v>0.91218399999999988</v>
      </c>
      <c r="S148" s="183">
        <v>0</v>
      </c>
      <c r="T148" s="184">
        <f>S148*H148</f>
        <v>0</v>
      </c>
      <c r="AR148" s="17" t="s">
        <v>174</v>
      </c>
      <c r="AT148" s="17" t="s">
        <v>169</v>
      </c>
      <c r="AU148" s="17" t="s">
        <v>84</v>
      </c>
      <c r="AY148" s="17" t="s">
        <v>166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84</v>
      </c>
      <c r="BK148" s="185">
        <f>ROUND(I148*H148,2)</f>
        <v>0</v>
      </c>
      <c r="BL148" s="17" t="s">
        <v>174</v>
      </c>
      <c r="BM148" s="17" t="s">
        <v>1156</v>
      </c>
    </row>
    <row r="149" s="12" customFormat="1">
      <c r="B149" s="186"/>
      <c r="D149" s="187" t="s">
        <v>176</v>
      </c>
      <c r="E149" s="188" t="s">
        <v>3</v>
      </c>
      <c r="F149" s="189" t="s">
        <v>1157</v>
      </c>
      <c r="H149" s="190">
        <v>36.399999999999999</v>
      </c>
      <c r="I149" s="191"/>
      <c r="L149" s="186"/>
      <c r="M149" s="192"/>
      <c r="N149" s="193"/>
      <c r="O149" s="193"/>
      <c r="P149" s="193"/>
      <c r="Q149" s="193"/>
      <c r="R149" s="193"/>
      <c r="S149" s="193"/>
      <c r="T149" s="194"/>
      <c r="AT149" s="188" t="s">
        <v>176</v>
      </c>
      <c r="AU149" s="188" t="s">
        <v>84</v>
      </c>
      <c r="AV149" s="12" t="s">
        <v>84</v>
      </c>
      <c r="AW149" s="12" t="s">
        <v>35</v>
      </c>
      <c r="AX149" s="12" t="s">
        <v>80</v>
      </c>
      <c r="AY149" s="188" t="s">
        <v>166</v>
      </c>
    </row>
    <row r="150" s="1" customFormat="1" ht="16.5" customHeight="1">
      <c r="B150" s="173"/>
      <c r="C150" s="174" t="s">
        <v>832</v>
      </c>
      <c r="D150" s="174" t="s">
        <v>169</v>
      </c>
      <c r="E150" s="175" t="s">
        <v>833</v>
      </c>
      <c r="F150" s="176" t="s">
        <v>834</v>
      </c>
      <c r="G150" s="177" t="s">
        <v>200</v>
      </c>
      <c r="H150" s="178">
        <v>34.200000000000003</v>
      </c>
      <c r="I150" s="179"/>
      <c r="J150" s="180">
        <f>ROUND(I150*H150,2)</f>
        <v>0</v>
      </c>
      <c r="K150" s="176" t="s">
        <v>3</v>
      </c>
      <c r="L150" s="35"/>
      <c r="M150" s="181" t="s">
        <v>3</v>
      </c>
      <c r="N150" s="182" t="s">
        <v>45</v>
      </c>
      <c r="O150" s="65"/>
      <c r="P150" s="183">
        <f>O150*H150</f>
        <v>0</v>
      </c>
      <c r="Q150" s="183">
        <v>9.0000000000000006E-05</v>
      </c>
      <c r="R150" s="183">
        <f>Q150*H150</f>
        <v>0.0030780000000000004</v>
      </c>
      <c r="S150" s="183">
        <v>0</v>
      </c>
      <c r="T150" s="184">
        <f>S150*H150</f>
        <v>0</v>
      </c>
      <c r="AR150" s="17" t="s">
        <v>174</v>
      </c>
      <c r="AT150" s="17" t="s">
        <v>169</v>
      </c>
      <c r="AU150" s="17" t="s">
        <v>84</v>
      </c>
      <c r="AY150" s="17" t="s">
        <v>166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84</v>
      </c>
      <c r="BK150" s="185">
        <f>ROUND(I150*H150,2)</f>
        <v>0</v>
      </c>
      <c r="BL150" s="17" t="s">
        <v>174</v>
      </c>
      <c r="BM150" s="17" t="s">
        <v>1158</v>
      </c>
    </row>
    <row r="151" s="12" customFormat="1">
      <c r="B151" s="186"/>
      <c r="D151" s="187" t="s">
        <v>176</v>
      </c>
      <c r="E151" s="188" t="s">
        <v>3</v>
      </c>
      <c r="F151" s="189" t="s">
        <v>1159</v>
      </c>
      <c r="H151" s="190">
        <v>34.200000000000003</v>
      </c>
      <c r="I151" s="191"/>
      <c r="L151" s="186"/>
      <c r="M151" s="192"/>
      <c r="N151" s="193"/>
      <c r="O151" s="193"/>
      <c r="P151" s="193"/>
      <c r="Q151" s="193"/>
      <c r="R151" s="193"/>
      <c r="S151" s="193"/>
      <c r="T151" s="194"/>
      <c r="AT151" s="188" t="s">
        <v>176</v>
      </c>
      <c r="AU151" s="188" t="s">
        <v>84</v>
      </c>
      <c r="AV151" s="12" t="s">
        <v>84</v>
      </c>
      <c r="AW151" s="12" t="s">
        <v>35</v>
      </c>
      <c r="AX151" s="12" t="s">
        <v>80</v>
      </c>
      <c r="AY151" s="188" t="s">
        <v>166</v>
      </c>
    </row>
    <row r="152" s="1" customFormat="1" ht="16.5" customHeight="1">
      <c r="B152" s="173"/>
      <c r="C152" s="174" t="s">
        <v>8</v>
      </c>
      <c r="D152" s="174" t="s">
        <v>169</v>
      </c>
      <c r="E152" s="175" t="s">
        <v>837</v>
      </c>
      <c r="F152" s="176" t="s">
        <v>838</v>
      </c>
      <c r="G152" s="177" t="s">
        <v>200</v>
      </c>
      <c r="H152" s="178">
        <v>119.7</v>
      </c>
      <c r="I152" s="179"/>
      <c r="J152" s="180">
        <f>ROUND(I152*H152,2)</f>
        <v>0</v>
      </c>
      <c r="K152" s="176" t="s">
        <v>3</v>
      </c>
      <c r="L152" s="35"/>
      <c r="M152" s="181" t="s">
        <v>3</v>
      </c>
      <c r="N152" s="182" t="s">
        <v>45</v>
      </c>
      <c r="O152" s="65"/>
      <c r="P152" s="183">
        <f>O152*H152</f>
        <v>0</v>
      </c>
      <c r="Q152" s="183">
        <v>9.0000000000000006E-05</v>
      </c>
      <c r="R152" s="183">
        <f>Q152*H152</f>
        <v>0.010773000000000001</v>
      </c>
      <c r="S152" s="183">
        <v>0</v>
      </c>
      <c r="T152" s="184">
        <f>S152*H152</f>
        <v>0</v>
      </c>
      <c r="AR152" s="17" t="s">
        <v>174</v>
      </c>
      <c r="AT152" s="17" t="s">
        <v>169</v>
      </c>
      <c r="AU152" s="17" t="s">
        <v>84</v>
      </c>
      <c r="AY152" s="17" t="s">
        <v>166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84</v>
      </c>
      <c r="BK152" s="185">
        <f>ROUND(I152*H152,2)</f>
        <v>0</v>
      </c>
      <c r="BL152" s="17" t="s">
        <v>174</v>
      </c>
      <c r="BM152" s="17" t="s">
        <v>1160</v>
      </c>
    </row>
    <row r="153" s="12" customFormat="1">
      <c r="B153" s="186"/>
      <c r="D153" s="187" t="s">
        <v>176</v>
      </c>
      <c r="E153" s="188" t="s">
        <v>3</v>
      </c>
      <c r="F153" s="189" t="s">
        <v>1161</v>
      </c>
      <c r="H153" s="190">
        <v>119.7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AT153" s="188" t="s">
        <v>176</v>
      </c>
      <c r="AU153" s="188" t="s">
        <v>84</v>
      </c>
      <c r="AV153" s="12" t="s">
        <v>84</v>
      </c>
      <c r="AW153" s="12" t="s">
        <v>35</v>
      </c>
      <c r="AX153" s="12" t="s">
        <v>80</v>
      </c>
      <c r="AY153" s="188" t="s">
        <v>166</v>
      </c>
    </row>
    <row r="154" s="11" customFormat="1" ht="22.8" customHeight="1">
      <c r="B154" s="160"/>
      <c r="D154" s="161" t="s">
        <v>72</v>
      </c>
      <c r="E154" s="171" t="s">
        <v>219</v>
      </c>
      <c r="F154" s="171" t="s">
        <v>224</v>
      </c>
      <c r="I154" s="163"/>
      <c r="J154" s="172">
        <f>BK154</f>
        <v>0</v>
      </c>
      <c r="L154" s="160"/>
      <c r="M154" s="165"/>
      <c r="N154" s="166"/>
      <c r="O154" s="166"/>
      <c r="P154" s="167">
        <f>SUM(P155:P172)</f>
        <v>0</v>
      </c>
      <c r="Q154" s="166"/>
      <c r="R154" s="167">
        <f>SUM(R155:R172)</f>
        <v>0.70725199999999999</v>
      </c>
      <c r="S154" s="166"/>
      <c r="T154" s="168">
        <f>SUM(T155:T172)</f>
        <v>6.9844670000000004</v>
      </c>
      <c r="AR154" s="161" t="s">
        <v>80</v>
      </c>
      <c r="AT154" s="169" t="s">
        <v>72</v>
      </c>
      <c r="AU154" s="169" t="s">
        <v>80</v>
      </c>
      <c r="AY154" s="161" t="s">
        <v>166</v>
      </c>
      <c r="BK154" s="170">
        <f>SUM(BK155:BK172)</f>
        <v>0</v>
      </c>
    </row>
    <row r="155" s="1" customFormat="1" ht="22.5" customHeight="1">
      <c r="B155" s="173"/>
      <c r="C155" s="174" t="s">
        <v>284</v>
      </c>
      <c r="D155" s="174" t="s">
        <v>169</v>
      </c>
      <c r="E155" s="175" t="s">
        <v>226</v>
      </c>
      <c r="F155" s="176" t="s">
        <v>227</v>
      </c>
      <c r="G155" s="177" t="s">
        <v>172</v>
      </c>
      <c r="H155" s="178">
        <v>148.31999999999999</v>
      </c>
      <c r="I155" s="179"/>
      <c r="J155" s="180">
        <f>ROUND(I155*H155,2)</f>
        <v>0</v>
      </c>
      <c r="K155" s="176" t="s">
        <v>173</v>
      </c>
      <c r="L155" s="35"/>
      <c r="M155" s="181" t="s">
        <v>3</v>
      </c>
      <c r="N155" s="182" t="s">
        <v>45</v>
      </c>
      <c r="O155" s="65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AR155" s="17" t="s">
        <v>174</v>
      </c>
      <c r="AT155" s="17" t="s">
        <v>169</v>
      </c>
      <c r="AU155" s="17" t="s">
        <v>84</v>
      </c>
      <c r="AY155" s="17" t="s">
        <v>166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7" t="s">
        <v>84</v>
      </c>
      <c r="BK155" s="185">
        <f>ROUND(I155*H155,2)</f>
        <v>0</v>
      </c>
      <c r="BL155" s="17" t="s">
        <v>174</v>
      </c>
      <c r="BM155" s="17" t="s">
        <v>1162</v>
      </c>
    </row>
    <row r="156" s="12" customFormat="1">
      <c r="B156" s="186"/>
      <c r="D156" s="187" t="s">
        <v>176</v>
      </c>
      <c r="E156" s="188" t="s">
        <v>3</v>
      </c>
      <c r="F156" s="189" t="s">
        <v>1163</v>
      </c>
      <c r="H156" s="190">
        <v>148.31999999999999</v>
      </c>
      <c r="I156" s="191"/>
      <c r="L156" s="186"/>
      <c r="M156" s="192"/>
      <c r="N156" s="193"/>
      <c r="O156" s="193"/>
      <c r="P156" s="193"/>
      <c r="Q156" s="193"/>
      <c r="R156" s="193"/>
      <c r="S156" s="193"/>
      <c r="T156" s="194"/>
      <c r="AT156" s="188" t="s">
        <v>176</v>
      </c>
      <c r="AU156" s="188" t="s">
        <v>84</v>
      </c>
      <c r="AV156" s="12" t="s">
        <v>84</v>
      </c>
      <c r="AW156" s="12" t="s">
        <v>35</v>
      </c>
      <c r="AX156" s="12" t="s">
        <v>80</v>
      </c>
      <c r="AY156" s="188" t="s">
        <v>166</v>
      </c>
    </row>
    <row r="157" s="1" customFormat="1" ht="22.5" customHeight="1">
      <c r="B157" s="173"/>
      <c r="C157" s="174" t="s">
        <v>293</v>
      </c>
      <c r="D157" s="174" t="s">
        <v>169</v>
      </c>
      <c r="E157" s="175" t="s">
        <v>231</v>
      </c>
      <c r="F157" s="176" t="s">
        <v>232</v>
      </c>
      <c r="G157" s="177" t="s">
        <v>172</v>
      </c>
      <c r="H157" s="178">
        <v>8899.2000000000007</v>
      </c>
      <c r="I157" s="179"/>
      <c r="J157" s="180">
        <f>ROUND(I157*H157,2)</f>
        <v>0</v>
      </c>
      <c r="K157" s="176" t="s">
        <v>173</v>
      </c>
      <c r="L157" s="35"/>
      <c r="M157" s="181" t="s">
        <v>3</v>
      </c>
      <c r="N157" s="182" t="s">
        <v>45</v>
      </c>
      <c r="O157" s="65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AR157" s="17" t="s">
        <v>174</v>
      </c>
      <c r="AT157" s="17" t="s">
        <v>169</v>
      </c>
      <c r="AU157" s="17" t="s">
        <v>84</v>
      </c>
      <c r="AY157" s="17" t="s">
        <v>166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7" t="s">
        <v>84</v>
      </c>
      <c r="BK157" s="185">
        <f>ROUND(I157*H157,2)</f>
        <v>0</v>
      </c>
      <c r="BL157" s="17" t="s">
        <v>174</v>
      </c>
      <c r="BM157" s="17" t="s">
        <v>1164</v>
      </c>
    </row>
    <row r="158" s="12" customFormat="1">
      <c r="B158" s="186"/>
      <c r="D158" s="187" t="s">
        <v>176</v>
      </c>
      <c r="E158" s="188" t="s">
        <v>3</v>
      </c>
      <c r="F158" s="189" t="s">
        <v>1165</v>
      </c>
      <c r="H158" s="190">
        <v>8899.2000000000007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88" t="s">
        <v>176</v>
      </c>
      <c r="AU158" s="188" t="s">
        <v>84</v>
      </c>
      <c r="AV158" s="12" t="s">
        <v>84</v>
      </c>
      <c r="AW158" s="12" t="s">
        <v>35</v>
      </c>
      <c r="AX158" s="12" t="s">
        <v>80</v>
      </c>
      <c r="AY158" s="188" t="s">
        <v>166</v>
      </c>
    </row>
    <row r="159" s="1" customFormat="1" ht="22.5" customHeight="1">
      <c r="B159" s="173"/>
      <c r="C159" s="174" t="s">
        <v>298</v>
      </c>
      <c r="D159" s="174" t="s">
        <v>169</v>
      </c>
      <c r="E159" s="175" t="s">
        <v>236</v>
      </c>
      <c r="F159" s="176" t="s">
        <v>237</v>
      </c>
      <c r="G159" s="177" t="s">
        <v>172</v>
      </c>
      <c r="H159" s="178">
        <v>148.31999999999999</v>
      </c>
      <c r="I159" s="179"/>
      <c r="J159" s="180">
        <f>ROUND(I159*H159,2)</f>
        <v>0</v>
      </c>
      <c r="K159" s="176" t="s">
        <v>173</v>
      </c>
      <c r="L159" s="35"/>
      <c r="M159" s="181" t="s">
        <v>3</v>
      </c>
      <c r="N159" s="182" t="s">
        <v>45</v>
      </c>
      <c r="O159" s="65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AR159" s="17" t="s">
        <v>174</v>
      </c>
      <c r="AT159" s="17" t="s">
        <v>169</v>
      </c>
      <c r="AU159" s="17" t="s">
        <v>84</v>
      </c>
      <c r="AY159" s="17" t="s">
        <v>166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7" t="s">
        <v>84</v>
      </c>
      <c r="BK159" s="185">
        <f>ROUND(I159*H159,2)</f>
        <v>0</v>
      </c>
      <c r="BL159" s="17" t="s">
        <v>174</v>
      </c>
      <c r="BM159" s="17" t="s">
        <v>1166</v>
      </c>
    </row>
    <row r="160" s="1" customFormat="1" ht="16.5" customHeight="1">
      <c r="B160" s="173"/>
      <c r="C160" s="174" t="s">
        <v>303</v>
      </c>
      <c r="D160" s="174" t="s">
        <v>169</v>
      </c>
      <c r="E160" s="175" t="s">
        <v>240</v>
      </c>
      <c r="F160" s="176" t="s">
        <v>241</v>
      </c>
      <c r="G160" s="177" t="s">
        <v>172</v>
      </c>
      <c r="H160" s="178">
        <v>35.490000000000002</v>
      </c>
      <c r="I160" s="179"/>
      <c r="J160" s="180">
        <f>ROUND(I160*H160,2)</f>
        <v>0</v>
      </c>
      <c r="K160" s="176" t="s">
        <v>173</v>
      </c>
      <c r="L160" s="35"/>
      <c r="M160" s="181" t="s">
        <v>3</v>
      </c>
      <c r="N160" s="182" t="s">
        <v>45</v>
      </c>
      <c r="O160" s="65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17" t="s">
        <v>174</v>
      </c>
      <c r="AT160" s="17" t="s">
        <v>169</v>
      </c>
      <c r="AU160" s="17" t="s">
        <v>84</v>
      </c>
      <c r="AY160" s="17" t="s">
        <v>166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7" t="s">
        <v>84</v>
      </c>
      <c r="BK160" s="185">
        <f>ROUND(I160*H160,2)</f>
        <v>0</v>
      </c>
      <c r="BL160" s="17" t="s">
        <v>174</v>
      </c>
      <c r="BM160" s="17" t="s">
        <v>1167</v>
      </c>
    </row>
    <row r="161" s="12" customFormat="1">
      <c r="B161" s="186"/>
      <c r="D161" s="187" t="s">
        <v>176</v>
      </c>
      <c r="E161" s="188" t="s">
        <v>3</v>
      </c>
      <c r="F161" s="189" t="s">
        <v>1168</v>
      </c>
      <c r="H161" s="190">
        <v>35.490000000000002</v>
      </c>
      <c r="I161" s="191"/>
      <c r="L161" s="186"/>
      <c r="M161" s="192"/>
      <c r="N161" s="193"/>
      <c r="O161" s="193"/>
      <c r="P161" s="193"/>
      <c r="Q161" s="193"/>
      <c r="R161" s="193"/>
      <c r="S161" s="193"/>
      <c r="T161" s="194"/>
      <c r="AT161" s="188" t="s">
        <v>176</v>
      </c>
      <c r="AU161" s="188" t="s">
        <v>84</v>
      </c>
      <c r="AV161" s="12" t="s">
        <v>84</v>
      </c>
      <c r="AW161" s="12" t="s">
        <v>35</v>
      </c>
      <c r="AX161" s="12" t="s">
        <v>80</v>
      </c>
      <c r="AY161" s="188" t="s">
        <v>166</v>
      </c>
    </row>
    <row r="162" s="1" customFormat="1" ht="16.5" customHeight="1">
      <c r="B162" s="173"/>
      <c r="C162" s="174" t="s">
        <v>307</v>
      </c>
      <c r="D162" s="174" t="s">
        <v>169</v>
      </c>
      <c r="E162" s="175" t="s">
        <v>253</v>
      </c>
      <c r="F162" s="176" t="s">
        <v>254</v>
      </c>
      <c r="G162" s="177" t="s">
        <v>255</v>
      </c>
      <c r="H162" s="178">
        <v>1.8200000000000001</v>
      </c>
      <c r="I162" s="179"/>
      <c r="J162" s="180">
        <f>ROUND(I162*H162,2)</f>
        <v>0</v>
      </c>
      <c r="K162" s="176" t="s">
        <v>173</v>
      </c>
      <c r="L162" s="35"/>
      <c r="M162" s="181" t="s">
        <v>3</v>
      </c>
      <c r="N162" s="182" t="s">
        <v>45</v>
      </c>
      <c r="O162" s="65"/>
      <c r="P162" s="183">
        <f>O162*H162</f>
        <v>0</v>
      </c>
      <c r="Q162" s="183">
        <v>0</v>
      </c>
      <c r="R162" s="183">
        <f>Q162*H162</f>
        <v>0</v>
      </c>
      <c r="S162" s="183">
        <v>2.2000000000000002</v>
      </c>
      <c r="T162" s="184">
        <f>S162*H162</f>
        <v>4.0040000000000004</v>
      </c>
      <c r="AR162" s="17" t="s">
        <v>174</v>
      </c>
      <c r="AT162" s="17" t="s">
        <v>169</v>
      </c>
      <c r="AU162" s="17" t="s">
        <v>84</v>
      </c>
      <c r="AY162" s="17" t="s">
        <v>166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7" t="s">
        <v>84</v>
      </c>
      <c r="BK162" s="185">
        <f>ROUND(I162*H162,2)</f>
        <v>0</v>
      </c>
      <c r="BL162" s="17" t="s">
        <v>174</v>
      </c>
      <c r="BM162" s="17" t="s">
        <v>1169</v>
      </c>
    </row>
    <row r="163" s="12" customFormat="1">
      <c r="B163" s="186"/>
      <c r="D163" s="187" t="s">
        <v>176</v>
      </c>
      <c r="E163" s="188" t="s">
        <v>3</v>
      </c>
      <c r="F163" s="189" t="s">
        <v>1170</v>
      </c>
      <c r="H163" s="190">
        <v>1.8200000000000001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88" t="s">
        <v>176</v>
      </c>
      <c r="AU163" s="188" t="s">
        <v>84</v>
      </c>
      <c r="AV163" s="12" t="s">
        <v>84</v>
      </c>
      <c r="AW163" s="12" t="s">
        <v>35</v>
      </c>
      <c r="AX163" s="12" t="s">
        <v>80</v>
      </c>
      <c r="AY163" s="188" t="s">
        <v>166</v>
      </c>
    </row>
    <row r="164" s="1" customFormat="1" ht="22.5" customHeight="1">
      <c r="B164" s="173"/>
      <c r="C164" s="174" t="s">
        <v>311</v>
      </c>
      <c r="D164" s="174" t="s">
        <v>169</v>
      </c>
      <c r="E164" s="175" t="s">
        <v>258</v>
      </c>
      <c r="F164" s="176" t="s">
        <v>259</v>
      </c>
      <c r="G164" s="177" t="s">
        <v>172</v>
      </c>
      <c r="H164" s="178">
        <v>36.399999999999999</v>
      </c>
      <c r="I164" s="179"/>
      <c r="J164" s="180">
        <f>ROUND(I164*H164,2)</f>
        <v>0</v>
      </c>
      <c r="K164" s="176" t="s">
        <v>173</v>
      </c>
      <c r="L164" s="35"/>
      <c r="M164" s="181" t="s">
        <v>3</v>
      </c>
      <c r="N164" s="182" t="s">
        <v>45</v>
      </c>
      <c r="O164" s="65"/>
      <c r="P164" s="183">
        <f>O164*H164</f>
        <v>0</v>
      </c>
      <c r="Q164" s="183">
        <v>0</v>
      </c>
      <c r="R164" s="183">
        <f>Q164*H164</f>
        <v>0</v>
      </c>
      <c r="S164" s="183">
        <v>0.035000000000000003</v>
      </c>
      <c r="T164" s="184">
        <f>S164*H164</f>
        <v>1.274</v>
      </c>
      <c r="AR164" s="17" t="s">
        <v>174</v>
      </c>
      <c r="AT164" s="17" t="s">
        <v>169</v>
      </c>
      <c r="AU164" s="17" t="s">
        <v>84</v>
      </c>
      <c r="AY164" s="17" t="s">
        <v>166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7" t="s">
        <v>84</v>
      </c>
      <c r="BK164" s="185">
        <f>ROUND(I164*H164,2)</f>
        <v>0</v>
      </c>
      <c r="BL164" s="17" t="s">
        <v>174</v>
      </c>
      <c r="BM164" s="17" t="s">
        <v>1171</v>
      </c>
    </row>
    <row r="165" s="12" customFormat="1">
      <c r="B165" s="186"/>
      <c r="D165" s="187" t="s">
        <v>176</v>
      </c>
      <c r="E165" s="188" t="s">
        <v>3</v>
      </c>
      <c r="F165" s="189" t="s">
        <v>1157</v>
      </c>
      <c r="H165" s="190">
        <v>36.399999999999999</v>
      </c>
      <c r="I165" s="191"/>
      <c r="L165" s="186"/>
      <c r="M165" s="192"/>
      <c r="N165" s="193"/>
      <c r="O165" s="193"/>
      <c r="P165" s="193"/>
      <c r="Q165" s="193"/>
      <c r="R165" s="193"/>
      <c r="S165" s="193"/>
      <c r="T165" s="194"/>
      <c r="AT165" s="188" t="s">
        <v>176</v>
      </c>
      <c r="AU165" s="188" t="s">
        <v>84</v>
      </c>
      <c r="AV165" s="12" t="s">
        <v>84</v>
      </c>
      <c r="AW165" s="12" t="s">
        <v>35</v>
      </c>
      <c r="AX165" s="12" t="s">
        <v>80</v>
      </c>
      <c r="AY165" s="188" t="s">
        <v>166</v>
      </c>
    </row>
    <row r="166" s="1" customFormat="1" ht="16.5" customHeight="1">
      <c r="B166" s="173"/>
      <c r="C166" s="174" t="s">
        <v>318</v>
      </c>
      <c r="D166" s="174" t="s">
        <v>169</v>
      </c>
      <c r="E166" s="175" t="s">
        <v>262</v>
      </c>
      <c r="F166" s="176" t="s">
        <v>263</v>
      </c>
      <c r="G166" s="177" t="s">
        <v>172</v>
      </c>
      <c r="H166" s="178">
        <v>38.619</v>
      </c>
      <c r="I166" s="179"/>
      <c r="J166" s="180">
        <f>ROUND(I166*H166,2)</f>
        <v>0</v>
      </c>
      <c r="K166" s="176" t="s">
        <v>173</v>
      </c>
      <c r="L166" s="35"/>
      <c r="M166" s="181" t="s">
        <v>3</v>
      </c>
      <c r="N166" s="182" t="s">
        <v>45</v>
      </c>
      <c r="O166" s="65"/>
      <c r="P166" s="183">
        <f>O166*H166</f>
        <v>0</v>
      </c>
      <c r="Q166" s="183">
        <v>0</v>
      </c>
      <c r="R166" s="183">
        <f>Q166*H166</f>
        <v>0</v>
      </c>
      <c r="S166" s="183">
        <v>0.012999999999999999</v>
      </c>
      <c r="T166" s="184">
        <f>S166*H166</f>
        <v>0.50204700000000002</v>
      </c>
      <c r="AR166" s="17" t="s">
        <v>174</v>
      </c>
      <c r="AT166" s="17" t="s">
        <v>169</v>
      </c>
      <c r="AU166" s="17" t="s">
        <v>84</v>
      </c>
      <c r="AY166" s="17" t="s">
        <v>166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84</v>
      </c>
      <c r="BK166" s="185">
        <f>ROUND(I166*H166,2)</f>
        <v>0</v>
      </c>
      <c r="BL166" s="17" t="s">
        <v>174</v>
      </c>
      <c r="BM166" s="17" t="s">
        <v>1172</v>
      </c>
    </row>
    <row r="167" s="12" customFormat="1">
      <c r="B167" s="186"/>
      <c r="D167" s="187" t="s">
        <v>176</v>
      </c>
      <c r="E167" s="188" t="s">
        <v>3</v>
      </c>
      <c r="F167" s="189" t="s">
        <v>1173</v>
      </c>
      <c r="H167" s="190">
        <v>6.069</v>
      </c>
      <c r="I167" s="191"/>
      <c r="L167" s="186"/>
      <c r="M167" s="192"/>
      <c r="N167" s="193"/>
      <c r="O167" s="193"/>
      <c r="P167" s="193"/>
      <c r="Q167" s="193"/>
      <c r="R167" s="193"/>
      <c r="S167" s="193"/>
      <c r="T167" s="194"/>
      <c r="AT167" s="188" t="s">
        <v>176</v>
      </c>
      <c r="AU167" s="188" t="s">
        <v>84</v>
      </c>
      <c r="AV167" s="12" t="s">
        <v>84</v>
      </c>
      <c r="AW167" s="12" t="s">
        <v>35</v>
      </c>
      <c r="AX167" s="12" t="s">
        <v>73</v>
      </c>
      <c r="AY167" s="188" t="s">
        <v>166</v>
      </c>
    </row>
    <row r="168" s="12" customFormat="1">
      <c r="B168" s="186"/>
      <c r="D168" s="187" t="s">
        <v>176</v>
      </c>
      <c r="E168" s="188" t="s">
        <v>3</v>
      </c>
      <c r="F168" s="189" t="s">
        <v>1174</v>
      </c>
      <c r="H168" s="190">
        <v>32.549999999999997</v>
      </c>
      <c r="I168" s="191"/>
      <c r="L168" s="186"/>
      <c r="M168" s="192"/>
      <c r="N168" s="193"/>
      <c r="O168" s="193"/>
      <c r="P168" s="193"/>
      <c r="Q168" s="193"/>
      <c r="R168" s="193"/>
      <c r="S168" s="193"/>
      <c r="T168" s="194"/>
      <c r="AT168" s="188" t="s">
        <v>176</v>
      </c>
      <c r="AU168" s="188" t="s">
        <v>84</v>
      </c>
      <c r="AV168" s="12" t="s">
        <v>84</v>
      </c>
      <c r="AW168" s="12" t="s">
        <v>35</v>
      </c>
      <c r="AX168" s="12" t="s">
        <v>73</v>
      </c>
      <c r="AY168" s="188" t="s">
        <v>166</v>
      </c>
    </row>
    <row r="169" s="13" customFormat="1">
      <c r="B169" s="195"/>
      <c r="D169" s="187" t="s">
        <v>176</v>
      </c>
      <c r="E169" s="196" t="s">
        <v>3</v>
      </c>
      <c r="F169" s="197" t="s">
        <v>188</v>
      </c>
      <c r="H169" s="198">
        <v>38.619</v>
      </c>
      <c r="I169" s="199"/>
      <c r="L169" s="195"/>
      <c r="M169" s="200"/>
      <c r="N169" s="201"/>
      <c r="O169" s="201"/>
      <c r="P169" s="201"/>
      <c r="Q169" s="201"/>
      <c r="R169" s="201"/>
      <c r="S169" s="201"/>
      <c r="T169" s="202"/>
      <c r="AT169" s="196" t="s">
        <v>176</v>
      </c>
      <c r="AU169" s="196" t="s">
        <v>84</v>
      </c>
      <c r="AV169" s="13" t="s">
        <v>174</v>
      </c>
      <c r="AW169" s="13" t="s">
        <v>35</v>
      </c>
      <c r="AX169" s="13" t="s">
        <v>80</v>
      </c>
      <c r="AY169" s="196" t="s">
        <v>166</v>
      </c>
    </row>
    <row r="170" s="1" customFormat="1" ht="22.5" customHeight="1">
      <c r="B170" s="173"/>
      <c r="C170" s="174" t="s">
        <v>326</v>
      </c>
      <c r="D170" s="174" t="s">
        <v>169</v>
      </c>
      <c r="E170" s="175" t="s">
        <v>854</v>
      </c>
      <c r="F170" s="176" t="s">
        <v>855</v>
      </c>
      <c r="G170" s="177" t="s">
        <v>172</v>
      </c>
      <c r="H170" s="178">
        <v>86.030000000000001</v>
      </c>
      <c r="I170" s="179"/>
      <c r="J170" s="180">
        <f>ROUND(I170*H170,2)</f>
        <v>0</v>
      </c>
      <c r="K170" s="176" t="s">
        <v>173</v>
      </c>
      <c r="L170" s="35"/>
      <c r="M170" s="181" t="s">
        <v>3</v>
      </c>
      <c r="N170" s="182" t="s">
        <v>45</v>
      </c>
      <c r="O170" s="65"/>
      <c r="P170" s="183">
        <f>O170*H170</f>
        <v>0</v>
      </c>
      <c r="Q170" s="183">
        <v>0</v>
      </c>
      <c r="R170" s="183">
        <f>Q170*H170</f>
        <v>0</v>
      </c>
      <c r="S170" s="183">
        <v>0.014</v>
      </c>
      <c r="T170" s="184">
        <f>S170*H170</f>
        <v>1.2044200000000001</v>
      </c>
      <c r="AR170" s="17" t="s">
        <v>174</v>
      </c>
      <c r="AT170" s="17" t="s">
        <v>169</v>
      </c>
      <c r="AU170" s="17" t="s">
        <v>84</v>
      </c>
      <c r="AY170" s="17" t="s">
        <v>166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84</v>
      </c>
      <c r="BK170" s="185">
        <f>ROUND(I170*H170,2)</f>
        <v>0</v>
      </c>
      <c r="BL170" s="17" t="s">
        <v>174</v>
      </c>
      <c r="BM170" s="17" t="s">
        <v>1175</v>
      </c>
    </row>
    <row r="171" s="1" customFormat="1" ht="22.5" customHeight="1">
      <c r="B171" s="173"/>
      <c r="C171" s="174" t="s">
        <v>330</v>
      </c>
      <c r="D171" s="174" t="s">
        <v>169</v>
      </c>
      <c r="E171" s="175" t="s">
        <v>857</v>
      </c>
      <c r="F171" s="176" t="s">
        <v>977</v>
      </c>
      <c r="G171" s="177" t="s">
        <v>172</v>
      </c>
      <c r="H171" s="178">
        <v>36.399999999999999</v>
      </c>
      <c r="I171" s="179"/>
      <c r="J171" s="180">
        <f>ROUND(I171*H171,2)</f>
        <v>0</v>
      </c>
      <c r="K171" s="176" t="s">
        <v>3</v>
      </c>
      <c r="L171" s="35"/>
      <c r="M171" s="181" t="s">
        <v>3</v>
      </c>
      <c r="N171" s="182" t="s">
        <v>45</v>
      </c>
      <c r="O171" s="65"/>
      <c r="P171" s="183">
        <f>O171*H171</f>
        <v>0</v>
      </c>
      <c r="Q171" s="183">
        <v>0.019429999999999999</v>
      </c>
      <c r="R171" s="183">
        <f>Q171*H171</f>
        <v>0.70725199999999999</v>
      </c>
      <c r="S171" s="183">
        <v>0</v>
      </c>
      <c r="T171" s="184">
        <f>S171*H171</f>
        <v>0</v>
      </c>
      <c r="AR171" s="17" t="s">
        <v>174</v>
      </c>
      <c r="AT171" s="17" t="s">
        <v>169</v>
      </c>
      <c r="AU171" s="17" t="s">
        <v>84</v>
      </c>
      <c r="AY171" s="17" t="s">
        <v>166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84</v>
      </c>
      <c r="BK171" s="185">
        <f>ROUND(I171*H171,2)</f>
        <v>0</v>
      </c>
      <c r="BL171" s="17" t="s">
        <v>174</v>
      </c>
      <c r="BM171" s="17" t="s">
        <v>1176</v>
      </c>
    </row>
    <row r="172" s="12" customFormat="1">
      <c r="B172" s="186"/>
      <c r="D172" s="187" t="s">
        <v>176</v>
      </c>
      <c r="E172" s="188" t="s">
        <v>3</v>
      </c>
      <c r="F172" s="189" t="s">
        <v>1157</v>
      </c>
      <c r="H172" s="190">
        <v>36.399999999999999</v>
      </c>
      <c r="I172" s="191"/>
      <c r="L172" s="186"/>
      <c r="M172" s="192"/>
      <c r="N172" s="193"/>
      <c r="O172" s="193"/>
      <c r="P172" s="193"/>
      <c r="Q172" s="193"/>
      <c r="R172" s="193"/>
      <c r="S172" s="193"/>
      <c r="T172" s="194"/>
      <c r="AT172" s="188" t="s">
        <v>176</v>
      </c>
      <c r="AU172" s="188" t="s">
        <v>84</v>
      </c>
      <c r="AV172" s="12" t="s">
        <v>84</v>
      </c>
      <c r="AW172" s="12" t="s">
        <v>35</v>
      </c>
      <c r="AX172" s="12" t="s">
        <v>80</v>
      </c>
      <c r="AY172" s="188" t="s">
        <v>166</v>
      </c>
    </row>
    <row r="173" s="11" customFormat="1" ht="22.8" customHeight="1">
      <c r="B173" s="160"/>
      <c r="D173" s="161" t="s">
        <v>72</v>
      </c>
      <c r="E173" s="171" t="s">
        <v>291</v>
      </c>
      <c r="F173" s="171" t="s">
        <v>292</v>
      </c>
      <c r="I173" s="163"/>
      <c r="J173" s="172">
        <f>BK173</f>
        <v>0</v>
      </c>
      <c r="L173" s="160"/>
      <c r="M173" s="165"/>
      <c r="N173" s="166"/>
      <c r="O173" s="166"/>
      <c r="P173" s="167">
        <f>SUM(P174:P180)</f>
        <v>0</v>
      </c>
      <c r="Q173" s="166"/>
      <c r="R173" s="167">
        <f>SUM(R174:R180)</f>
        <v>0</v>
      </c>
      <c r="S173" s="166"/>
      <c r="T173" s="168">
        <f>SUM(T174:T180)</f>
        <v>0</v>
      </c>
      <c r="AR173" s="161" t="s">
        <v>80</v>
      </c>
      <c r="AT173" s="169" t="s">
        <v>72</v>
      </c>
      <c r="AU173" s="169" t="s">
        <v>80</v>
      </c>
      <c r="AY173" s="161" t="s">
        <v>166</v>
      </c>
      <c r="BK173" s="170">
        <f>SUM(BK174:BK180)</f>
        <v>0</v>
      </c>
    </row>
    <row r="174" s="1" customFormat="1" ht="16.5" customHeight="1">
      <c r="B174" s="173"/>
      <c r="C174" s="174" t="s">
        <v>337</v>
      </c>
      <c r="D174" s="174" t="s">
        <v>169</v>
      </c>
      <c r="E174" s="175" t="s">
        <v>294</v>
      </c>
      <c r="F174" s="176" t="s">
        <v>295</v>
      </c>
      <c r="G174" s="177" t="s">
        <v>296</v>
      </c>
      <c r="H174" s="178">
        <v>7.3159999999999998</v>
      </c>
      <c r="I174" s="179"/>
      <c r="J174" s="180">
        <f>ROUND(I174*H174,2)</f>
        <v>0</v>
      </c>
      <c r="K174" s="176" t="s">
        <v>173</v>
      </c>
      <c r="L174" s="35"/>
      <c r="M174" s="181" t="s">
        <v>3</v>
      </c>
      <c r="N174" s="182" t="s">
        <v>45</v>
      </c>
      <c r="O174" s="65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AR174" s="17" t="s">
        <v>174</v>
      </c>
      <c r="AT174" s="17" t="s">
        <v>169</v>
      </c>
      <c r="AU174" s="17" t="s">
        <v>84</v>
      </c>
      <c r="AY174" s="17" t="s">
        <v>166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7" t="s">
        <v>84</v>
      </c>
      <c r="BK174" s="185">
        <f>ROUND(I174*H174,2)</f>
        <v>0</v>
      </c>
      <c r="BL174" s="17" t="s">
        <v>174</v>
      </c>
      <c r="BM174" s="17" t="s">
        <v>1177</v>
      </c>
    </row>
    <row r="175" s="1" customFormat="1" ht="22.5" customHeight="1">
      <c r="B175" s="173"/>
      <c r="C175" s="174" t="s">
        <v>334</v>
      </c>
      <c r="D175" s="174" t="s">
        <v>169</v>
      </c>
      <c r="E175" s="175" t="s">
        <v>299</v>
      </c>
      <c r="F175" s="176" t="s">
        <v>300</v>
      </c>
      <c r="G175" s="177" t="s">
        <v>296</v>
      </c>
      <c r="H175" s="178">
        <v>719.77999999999997</v>
      </c>
      <c r="I175" s="179"/>
      <c r="J175" s="180">
        <f>ROUND(I175*H175,2)</f>
        <v>0</v>
      </c>
      <c r="K175" s="176" t="s">
        <v>173</v>
      </c>
      <c r="L175" s="35"/>
      <c r="M175" s="181" t="s">
        <v>3</v>
      </c>
      <c r="N175" s="182" t="s">
        <v>45</v>
      </c>
      <c r="O175" s="65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AR175" s="17" t="s">
        <v>174</v>
      </c>
      <c r="AT175" s="17" t="s">
        <v>169</v>
      </c>
      <c r="AU175" s="17" t="s">
        <v>84</v>
      </c>
      <c r="AY175" s="17" t="s">
        <v>166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7" t="s">
        <v>84</v>
      </c>
      <c r="BK175" s="185">
        <f>ROUND(I175*H175,2)</f>
        <v>0</v>
      </c>
      <c r="BL175" s="17" t="s">
        <v>174</v>
      </c>
      <c r="BM175" s="17" t="s">
        <v>1178</v>
      </c>
    </row>
    <row r="176" s="12" customFormat="1">
      <c r="B176" s="186"/>
      <c r="D176" s="187" t="s">
        <v>176</v>
      </c>
      <c r="E176" s="188" t="s">
        <v>3</v>
      </c>
      <c r="F176" s="189" t="s">
        <v>302</v>
      </c>
      <c r="H176" s="190">
        <v>719.77999999999997</v>
      </c>
      <c r="I176" s="191"/>
      <c r="L176" s="186"/>
      <c r="M176" s="192"/>
      <c r="N176" s="193"/>
      <c r="O176" s="193"/>
      <c r="P176" s="193"/>
      <c r="Q176" s="193"/>
      <c r="R176" s="193"/>
      <c r="S176" s="193"/>
      <c r="T176" s="194"/>
      <c r="AT176" s="188" t="s">
        <v>176</v>
      </c>
      <c r="AU176" s="188" t="s">
        <v>84</v>
      </c>
      <c r="AV176" s="12" t="s">
        <v>84</v>
      </c>
      <c r="AW176" s="12" t="s">
        <v>35</v>
      </c>
      <c r="AX176" s="12" t="s">
        <v>80</v>
      </c>
      <c r="AY176" s="188" t="s">
        <v>166</v>
      </c>
    </row>
    <row r="177" s="1" customFormat="1" ht="22.5" customHeight="1">
      <c r="B177" s="173"/>
      <c r="C177" s="174" t="s">
        <v>345</v>
      </c>
      <c r="D177" s="174" t="s">
        <v>169</v>
      </c>
      <c r="E177" s="175" t="s">
        <v>304</v>
      </c>
      <c r="F177" s="176" t="s">
        <v>305</v>
      </c>
      <c r="G177" s="177" t="s">
        <v>296</v>
      </c>
      <c r="H177" s="178">
        <v>4.5940000000000003</v>
      </c>
      <c r="I177" s="179"/>
      <c r="J177" s="180">
        <f>ROUND(I177*H177,2)</f>
        <v>0</v>
      </c>
      <c r="K177" s="176" t="s">
        <v>173</v>
      </c>
      <c r="L177" s="35"/>
      <c r="M177" s="181" t="s">
        <v>3</v>
      </c>
      <c r="N177" s="182" t="s">
        <v>45</v>
      </c>
      <c r="O177" s="65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AR177" s="17" t="s">
        <v>174</v>
      </c>
      <c r="AT177" s="17" t="s">
        <v>169</v>
      </c>
      <c r="AU177" s="17" t="s">
        <v>84</v>
      </c>
      <c r="AY177" s="17" t="s">
        <v>166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7" t="s">
        <v>84</v>
      </c>
      <c r="BK177" s="185">
        <f>ROUND(I177*H177,2)</f>
        <v>0</v>
      </c>
      <c r="BL177" s="17" t="s">
        <v>174</v>
      </c>
      <c r="BM177" s="17" t="s">
        <v>1179</v>
      </c>
    </row>
    <row r="178" s="1" customFormat="1" ht="22.5" customHeight="1">
      <c r="B178" s="173"/>
      <c r="C178" s="174" t="s">
        <v>349</v>
      </c>
      <c r="D178" s="174" t="s">
        <v>169</v>
      </c>
      <c r="E178" s="175" t="s">
        <v>308</v>
      </c>
      <c r="F178" s="176" t="s">
        <v>309</v>
      </c>
      <c r="G178" s="177" t="s">
        <v>296</v>
      </c>
      <c r="H178" s="178">
        <v>1.55</v>
      </c>
      <c r="I178" s="179"/>
      <c r="J178" s="180">
        <f>ROUND(I178*H178,2)</f>
        <v>0</v>
      </c>
      <c r="K178" s="176" t="s">
        <v>173</v>
      </c>
      <c r="L178" s="35"/>
      <c r="M178" s="181" t="s">
        <v>3</v>
      </c>
      <c r="N178" s="182" t="s">
        <v>45</v>
      </c>
      <c r="O178" s="65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AR178" s="17" t="s">
        <v>174</v>
      </c>
      <c r="AT178" s="17" t="s">
        <v>169</v>
      </c>
      <c r="AU178" s="17" t="s">
        <v>84</v>
      </c>
      <c r="AY178" s="17" t="s">
        <v>166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7" t="s">
        <v>84</v>
      </c>
      <c r="BK178" s="185">
        <f>ROUND(I178*H178,2)</f>
        <v>0</v>
      </c>
      <c r="BL178" s="17" t="s">
        <v>174</v>
      </c>
      <c r="BM178" s="17" t="s">
        <v>1180</v>
      </c>
    </row>
    <row r="179" s="1" customFormat="1" ht="22.5" customHeight="1">
      <c r="B179" s="173"/>
      <c r="C179" s="174" t="s">
        <v>353</v>
      </c>
      <c r="D179" s="174" t="s">
        <v>169</v>
      </c>
      <c r="E179" s="175" t="s">
        <v>312</v>
      </c>
      <c r="F179" s="176" t="s">
        <v>313</v>
      </c>
      <c r="G179" s="177" t="s">
        <v>296</v>
      </c>
      <c r="H179" s="178">
        <v>29.844999999999999</v>
      </c>
      <c r="I179" s="179"/>
      <c r="J179" s="180">
        <f>ROUND(I179*H179,2)</f>
        <v>0</v>
      </c>
      <c r="K179" s="176" t="s">
        <v>173</v>
      </c>
      <c r="L179" s="35"/>
      <c r="M179" s="181" t="s">
        <v>3</v>
      </c>
      <c r="N179" s="182" t="s">
        <v>45</v>
      </c>
      <c r="O179" s="65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AR179" s="17" t="s">
        <v>174</v>
      </c>
      <c r="AT179" s="17" t="s">
        <v>169</v>
      </c>
      <c r="AU179" s="17" t="s">
        <v>84</v>
      </c>
      <c r="AY179" s="17" t="s">
        <v>166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7" t="s">
        <v>84</v>
      </c>
      <c r="BK179" s="185">
        <f>ROUND(I179*H179,2)</f>
        <v>0</v>
      </c>
      <c r="BL179" s="17" t="s">
        <v>174</v>
      </c>
      <c r="BM179" s="17" t="s">
        <v>1181</v>
      </c>
    </row>
    <row r="180" s="12" customFormat="1">
      <c r="B180" s="186"/>
      <c r="D180" s="187" t="s">
        <v>176</v>
      </c>
      <c r="E180" s="188" t="s">
        <v>3</v>
      </c>
      <c r="F180" s="189" t="s">
        <v>315</v>
      </c>
      <c r="H180" s="190">
        <v>29.844999999999999</v>
      </c>
      <c r="I180" s="191"/>
      <c r="L180" s="186"/>
      <c r="M180" s="192"/>
      <c r="N180" s="193"/>
      <c r="O180" s="193"/>
      <c r="P180" s="193"/>
      <c r="Q180" s="193"/>
      <c r="R180" s="193"/>
      <c r="S180" s="193"/>
      <c r="T180" s="194"/>
      <c r="AT180" s="188" t="s">
        <v>176</v>
      </c>
      <c r="AU180" s="188" t="s">
        <v>84</v>
      </c>
      <c r="AV180" s="12" t="s">
        <v>84</v>
      </c>
      <c r="AW180" s="12" t="s">
        <v>35</v>
      </c>
      <c r="AX180" s="12" t="s">
        <v>80</v>
      </c>
      <c r="AY180" s="188" t="s">
        <v>166</v>
      </c>
    </row>
    <row r="181" s="11" customFormat="1" ht="22.8" customHeight="1">
      <c r="B181" s="160"/>
      <c r="D181" s="161" t="s">
        <v>72</v>
      </c>
      <c r="E181" s="171" t="s">
        <v>316</v>
      </c>
      <c r="F181" s="171" t="s">
        <v>317</v>
      </c>
      <c r="I181" s="163"/>
      <c r="J181" s="172">
        <f>BK181</f>
        <v>0</v>
      </c>
      <c r="L181" s="160"/>
      <c r="M181" s="165"/>
      <c r="N181" s="166"/>
      <c r="O181" s="166"/>
      <c r="P181" s="167">
        <f>P182</f>
        <v>0</v>
      </c>
      <c r="Q181" s="166"/>
      <c r="R181" s="167">
        <f>R182</f>
        <v>0</v>
      </c>
      <c r="S181" s="166"/>
      <c r="T181" s="168">
        <f>T182</f>
        <v>0</v>
      </c>
      <c r="AR181" s="161" t="s">
        <v>80</v>
      </c>
      <c r="AT181" s="169" t="s">
        <v>72</v>
      </c>
      <c r="AU181" s="169" t="s">
        <v>80</v>
      </c>
      <c r="AY181" s="161" t="s">
        <v>166</v>
      </c>
      <c r="BK181" s="170">
        <f>BK182</f>
        <v>0</v>
      </c>
    </row>
    <row r="182" s="1" customFormat="1" ht="22.5" customHeight="1">
      <c r="B182" s="173"/>
      <c r="C182" s="174" t="s">
        <v>360</v>
      </c>
      <c r="D182" s="174" t="s">
        <v>169</v>
      </c>
      <c r="E182" s="175" t="s">
        <v>319</v>
      </c>
      <c r="F182" s="176" t="s">
        <v>320</v>
      </c>
      <c r="G182" s="177" t="s">
        <v>296</v>
      </c>
      <c r="H182" s="178">
        <v>7.1769999999999996</v>
      </c>
      <c r="I182" s="179"/>
      <c r="J182" s="180">
        <f>ROUND(I182*H182,2)</f>
        <v>0</v>
      </c>
      <c r="K182" s="176" t="s">
        <v>173</v>
      </c>
      <c r="L182" s="35"/>
      <c r="M182" s="181" t="s">
        <v>3</v>
      </c>
      <c r="N182" s="182" t="s">
        <v>45</v>
      </c>
      <c r="O182" s="65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AR182" s="17" t="s">
        <v>174</v>
      </c>
      <c r="AT182" s="17" t="s">
        <v>169</v>
      </c>
      <c r="AU182" s="17" t="s">
        <v>84</v>
      </c>
      <c r="AY182" s="17" t="s">
        <v>166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7" t="s">
        <v>84</v>
      </c>
      <c r="BK182" s="185">
        <f>ROUND(I182*H182,2)</f>
        <v>0</v>
      </c>
      <c r="BL182" s="17" t="s">
        <v>174</v>
      </c>
      <c r="BM182" s="17" t="s">
        <v>1182</v>
      </c>
    </row>
    <row r="183" s="11" customFormat="1" ht="25.92" customHeight="1">
      <c r="B183" s="160"/>
      <c r="D183" s="161" t="s">
        <v>72</v>
      </c>
      <c r="E183" s="162" t="s">
        <v>322</v>
      </c>
      <c r="F183" s="162" t="s">
        <v>323</v>
      </c>
      <c r="I183" s="163"/>
      <c r="J183" s="164">
        <f>BK183</f>
        <v>0</v>
      </c>
      <c r="L183" s="160"/>
      <c r="M183" s="165"/>
      <c r="N183" s="166"/>
      <c r="O183" s="166"/>
      <c r="P183" s="167">
        <f>P184+P197+P203+P213+P225+P232</f>
        <v>0</v>
      </c>
      <c r="Q183" s="166"/>
      <c r="R183" s="167">
        <f>R184+R197+R203+R213+R225+R232</f>
        <v>1.4577589999999996</v>
      </c>
      <c r="S183" s="166"/>
      <c r="T183" s="168">
        <f>T184+T197+T203+T213+T225+T232</f>
        <v>0.17122520000000002</v>
      </c>
      <c r="AR183" s="161" t="s">
        <v>84</v>
      </c>
      <c r="AT183" s="169" t="s">
        <v>72</v>
      </c>
      <c r="AU183" s="169" t="s">
        <v>73</v>
      </c>
      <c r="AY183" s="161" t="s">
        <v>166</v>
      </c>
      <c r="BK183" s="170">
        <f>BK184+BK197+BK203+BK213+BK225+BK232</f>
        <v>0</v>
      </c>
    </row>
    <row r="184" s="11" customFormat="1" ht="22.8" customHeight="1">
      <c r="B184" s="160"/>
      <c r="D184" s="161" t="s">
        <v>72</v>
      </c>
      <c r="E184" s="171" t="s">
        <v>324</v>
      </c>
      <c r="F184" s="171" t="s">
        <v>325</v>
      </c>
      <c r="I184" s="163"/>
      <c r="J184" s="172">
        <f>BK184</f>
        <v>0</v>
      </c>
      <c r="L184" s="160"/>
      <c r="M184" s="165"/>
      <c r="N184" s="166"/>
      <c r="O184" s="166"/>
      <c r="P184" s="167">
        <f>SUM(P185:P196)</f>
        <v>0</v>
      </c>
      <c r="Q184" s="166"/>
      <c r="R184" s="167">
        <f>SUM(R185:R196)</f>
        <v>0.21433860000000002</v>
      </c>
      <c r="S184" s="166"/>
      <c r="T184" s="168">
        <f>SUM(T185:T196)</f>
        <v>0</v>
      </c>
      <c r="AR184" s="161" t="s">
        <v>84</v>
      </c>
      <c r="AT184" s="169" t="s">
        <v>72</v>
      </c>
      <c r="AU184" s="169" t="s">
        <v>80</v>
      </c>
      <c r="AY184" s="161" t="s">
        <v>166</v>
      </c>
      <c r="BK184" s="170">
        <f>SUM(BK185:BK196)</f>
        <v>0</v>
      </c>
    </row>
    <row r="185" s="1" customFormat="1" ht="16.5" customHeight="1">
      <c r="B185" s="173"/>
      <c r="C185" s="174" t="s">
        <v>364</v>
      </c>
      <c r="D185" s="174" t="s">
        <v>169</v>
      </c>
      <c r="E185" s="175" t="s">
        <v>327</v>
      </c>
      <c r="F185" s="176" t="s">
        <v>328</v>
      </c>
      <c r="G185" s="177" t="s">
        <v>172</v>
      </c>
      <c r="H185" s="178">
        <v>46</v>
      </c>
      <c r="I185" s="179"/>
      <c r="J185" s="180">
        <f>ROUND(I185*H185,2)</f>
        <v>0</v>
      </c>
      <c r="K185" s="176" t="s">
        <v>173</v>
      </c>
      <c r="L185" s="35"/>
      <c r="M185" s="181" t="s">
        <v>3</v>
      </c>
      <c r="N185" s="182" t="s">
        <v>45</v>
      </c>
      <c r="O185" s="65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AR185" s="17" t="s">
        <v>184</v>
      </c>
      <c r="AT185" s="17" t="s">
        <v>169</v>
      </c>
      <c r="AU185" s="17" t="s">
        <v>84</v>
      </c>
      <c r="AY185" s="17" t="s">
        <v>166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7" t="s">
        <v>84</v>
      </c>
      <c r="BK185" s="185">
        <f>ROUND(I185*H185,2)</f>
        <v>0</v>
      </c>
      <c r="BL185" s="17" t="s">
        <v>184</v>
      </c>
      <c r="BM185" s="17" t="s">
        <v>1183</v>
      </c>
    </row>
    <row r="186" s="1" customFormat="1" ht="16.5" customHeight="1">
      <c r="B186" s="173"/>
      <c r="C186" s="203" t="s">
        <v>368</v>
      </c>
      <c r="D186" s="203" t="s">
        <v>202</v>
      </c>
      <c r="E186" s="204" t="s">
        <v>342</v>
      </c>
      <c r="F186" s="205" t="s">
        <v>332</v>
      </c>
      <c r="G186" s="206" t="s">
        <v>333</v>
      </c>
      <c r="H186" s="207">
        <v>69</v>
      </c>
      <c r="I186" s="208"/>
      <c r="J186" s="209">
        <f>ROUND(I186*H186,2)</f>
        <v>0</v>
      </c>
      <c r="K186" s="205" t="s">
        <v>173</v>
      </c>
      <c r="L186" s="210"/>
      <c r="M186" s="211" t="s">
        <v>3</v>
      </c>
      <c r="N186" s="212" t="s">
        <v>45</v>
      </c>
      <c r="O186" s="65"/>
      <c r="P186" s="183">
        <f>O186*H186</f>
        <v>0</v>
      </c>
      <c r="Q186" s="183">
        <v>0.001</v>
      </c>
      <c r="R186" s="183">
        <f>Q186*H186</f>
        <v>0.069000000000000006</v>
      </c>
      <c r="S186" s="183">
        <v>0</v>
      </c>
      <c r="T186" s="184">
        <f>S186*H186</f>
        <v>0</v>
      </c>
      <c r="AR186" s="17" t="s">
        <v>334</v>
      </c>
      <c r="AT186" s="17" t="s">
        <v>202</v>
      </c>
      <c r="AU186" s="17" t="s">
        <v>84</v>
      </c>
      <c r="AY186" s="17" t="s">
        <v>166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7" t="s">
        <v>84</v>
      </c>
      <c r="BK186" s="185">
        <f>ROUND(I186*H186,2)</f>
        <v>0</v>
      </c>
      <c r="BL186" s="17" t="s">
        <v>184</v>
      </c>
      <c r="BM186" s="17" t="s">
        <v>1184</v>
      </c>
    </row>
    <row r="187" s="12" customFormat="1">
      <c r="B187" s="186"/>
      <c r="D187" s="187" t="s">
        <v>176</v>
      </c>
      <c r="F187" s="189" t="s">
        <v>1185</v>
      </c>
      <c r="H187" s="190">
        <v>69</v>
      </c>
      <c r="I187" s="191"/>
      <c r="L187" s="186"/>
      <c r="M187" s="192"/>
      <c r="N187" s="193"/>
      <c r="O187" s="193"/>
      <c r="P187" s="193"/>
      <c r="Q187" s="193"/>
      <c r="R187" s="193"/>
      <c r="S187" s="193"/>
      <c r="T187" s="194"/>
      <c r="AT187" s="188" t="s">
        <v>176</v>
      </c>
      <c r="AU187" s="188" t="s">
        <v>84</v>
      </c>
      <c r="AV187" s="12" t="s">
        <v>84</v>
      </c>
      <c r="AW187" s="12" t="s">
        <v>4</v>
      </c>
      <c r="AX187" s="12" t="s">
        <v>80</v>
      </c>
      <c r="AY187" s="188" t="s">
        <v>166</v>
      </c>
    </row>
    <row r="188" s="1" customFormat="1" ht="16.5" customHeight="1">
      <c r="B188" s="173"/>
      <c r="C188" s="174" t="s">
        <v>372</v>
      </c>
      <c r="D188" s="174" t="s">
        <v>169</v>
      </c>
      <c r="E188" s="175" t="s">
        <v>874</v>
      </c>
      <c r="F188" s="176" t="s">
        <v>875</v>
      </c>
      <c r="G188" s="177" t="s">
        <v>172</v>
      </c>
      <c r="H188" s="178">
        <v>41.159999999999997</v>
      </c>
      <c r="I188" s="179"/>
      <c r="J188" s="180">
        <f>ROUND(I188*H188,2)</f>
        <v>0</v>
      </c>
      <c r="K188" s="176" t="s">
        <v>173</v>
      </c>
      <c r="L188" s="35"/>
      <c r="M188" s="181" t="s">
        <v>3</v>
      </c>
      <c r="N188" s="182" t="s">
        <v>45</v>
      </c>
      <c r="O188" s="65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AR188" s="17" t="s">
        <v>184</v>
      </c>
      <c r="AT188" s="17" t="s">
        <v>169</v>
      </c>
      <c r="AU188" s="17" t="s">
        <v>84</v>
      </c>
      <c r="AY188" s="17" t="s">
        <v>166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7" t="s">
        <v>84</v>
      </c>
      <c r="BK188" s="185">
        <f>ROUND(I188*H188,2)</f>
        <v>0</v>
      </c>
      <c r="BL188" s="17" t="s">
        <v>184</v>
      </c>
      <c r="BM188" s="17" t="s">
        <v>1186</v>
      </c>
    </row>
    <row r="189" s="12" customFormat="1">
      <c r="B189" s="186"/>
      <c r="D189" s="187" t="s">
        <v>176</v>
      </c>
      <c r="E189" s="188" t="s">
        <v>3</v>
      </c>
      <c r="F189" s="189" t="s">
        <v>1187</v>
      </c>
      <c r="H189" s="190">
        <v>41.159999999999997</v>
      </c>
      <c r="I189" s="191"/>
      <c r="L189" s="186"/>
      <c r="M189" s="192"/>
      <c r="N189" s="193"/>
      <c r="O189" s="193"/>
      <c r="P189" s="193"/>
      <c r="Q189" s="193"/>
      <c r="R189" s="193"/>
      <c r="S189" s="193"/>
      <c r="T189" s="194"/>
      <c r="AT189" s="188" t="s">
        <v>176</v>
      </c>
      <c r="AU189" s="188" t="s">
        <v>84</v>
      </c>
      <c r="AV189" s="12" t="s">
        <v>84</v>
      </c>
      <c r="AW189" s="12" t="s">
        <v>35</v>
      </c>
      <c r="AX189" s="12" t="s">
        <v>80</v>
      </c>
      <c r="AY189" s="188" t="s">
        <v>166</v>
      </c>
    </row>
    <row r="190" s="1" customFormat="1" ht="16.5" customHeight="1">
      <c r="B190" s="173"/>
      <c r="C190" s="203" t="s">
        <v>376</v>
      </c>
      <c r="D190" s="203" t="s">
        <v>202</v>
      </c>
      <c r="E190" s="204" t="s">
        <v>878</v>
      </c>
      <c r="F190" s="205" t="s">
        <v>1188</v>
      </c>
      <c r="G190" s="206" t="s">
        <v>333</v>
      </c>
      <c r="H190" s="207">
        <v>4.8570000000000002</v>
      </c>
      <c r="I190" s="208"/>
      <c r="J190" s="209">
        <f>ROUND(I190*H190,2)</f>
        <v>0</v>
      </c>
      <c r="K190" s="205" t="s">
        <v>173</v>
      </c>
      <c r="L190" s="210"/>
      <c r="M190" s="211" t="s">
        <v>3</v>
      </c>
      <c r="N190" s="212" t="s">
        <v>45</v>
      </c>
      <c r="O190" s="65"/>
      <c r="P190" s="183">
        <f>O190*H190</f>
        <v>0</v>
      </c>
      <c r="Q190" s="183">
        <v>0.001</v>
      </c>
      <c r="R190" s="183">
        <f>Q190*H190</f>
        <v>0.0048570000000000002</v>
      </c>
      <c r="S190" s="183">
        <v>0</v>
      </c>
      <c r="T190" s="184">
        <f>S190*H190</f>
        <v>0</v>
      </c>
      <c r="AR190" s="17" t="s">
        <v>334</v>
      </c>
      <c r="AT190" s="17" t="s">
        <v>202</v>
      </c>
      <c r="AU190" s="17" t="s">
        <v>84</v>
      </c>
      <c r="AY190" s="17" t="s">
        <v>166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84</v>
      </c>
      <c r="BK190" s="185">
        <f>ROUND(I190*H190,2)</f>
        <v>0</v>
      </c>
      <c r="BL190" s="17" t="s">
        <v>184</v>
      </c>
      <c r="BM190" s="17" t="s">
        <v>1189</v>
      </c>
    </row>
    <row r="191" s="12" customFormat="1">
      <c r="B191" s="186"/>
      <c r="D191" s="187" t="s">
        <v>176</v>
      </c>
      <c r="F191" s="189" t="s">
        <v>1190</v>
      </c>
      <c r="H191" s="190">
        <v>4.8570000000000002</v>
      </c>
      <c r="I191" s="191"/>
      <c r="L191" s="186"/>
      <c r="M191" s="192"/>
      <c r="N191" s="193"/>
      <c r="O191" s="193"/>
      <c r="P191" s="193"/>
      <c r="Q191" s="193"/>
      <c r="R191" s="193"/>
      <c r="S191" s="193"/>
      <c r="T191" s="194"/>
      <c r="AT191" s="188" t="s">
        <v>176</v>
      </c>
      <c r="AU191" s="188" t="s">
        <v>84</v>
      </c>
      <c r="AV191" s="12" t="s">
        <v>84</v>
      </c>
      <c r="AW191" s="12" t="s">
        <v>4</v>
      </c>
      <c r="AX191" s="12" t="s">
        <v>80</v>
      </c>
      <c r="AY191" s="188" t="s">
        <v>166</v>
      </c>
    </row>
    <row r="192" s="1" customFormat="1" ht="16.5" customHeight="1">
      <c r="B192" s="173"/>
      <c r="C192" s="174" t="s">
        <v>381</v>
      </c>
      <c r="D192" s="174" t="s">
        <v>169</v>
      </c>
      <c r="E192" s="175" t="s">
        <v>346</v>
      </c>
      <c r="F192" s="176" t="s">
        <v>347</v>
      </c>
      <c r="G192" s="177" t="s">
        <v>172</v>
      </c>
      <c r="H192" s="178">
        <v>28</v>
      </c>
      <c r="I192" s="179"/>
      <c r="J192" s="180">
        <f>ROUND(I192*H192,2)</f>
        <v>0</v>
      </c>
      <c r="K192" s="176" t="s">
        <v>173</v>
      </c>
      <c r="L192" s="35"/>
      <c r="M192" s="181" t="s">
        <v>3</v>
      </c>
      <c r="N192" s="182" t="s">
        <v>45</v>
      </c>
      <c r="O192" s="65"/>
      <c r="P192" s="183">
        <f>O192*H192</f>
        <v>0</v>
      </c>
      <c r="Q192" s="183">
        <v>0.0045199999999999997</v>
      </c>
      <c r="R192" s="183">
        <f>Q192*H192</f>
        <v>0.12656000000000001</v>
      </c>
      <c r="S192" s="183">
        <v>0</v>
      </c>
      <c r="T192" s="184">
        <f>S192*H192</f>
        <v>0</v>
      </c>
      <c r="AR192" s="17" t="s">
        <v>184</v>
      </c>
      <c r="AT192" s="17" t="s">
        <v>169</v>
      </c>
      <c r="AU192" s="17" t="s">
        <v>84</v>
      </c>
      <c r="AY192" s="17" t="s">
        <v>166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7" t="s">
        <v>84</v>
      </c>
      <c r="BK192" s="185">
        <f>ROUND(I192*H192,2)</f>
        <v>0</v>
      </c>
      <c r="BL192" s="17" t="s">
        <v>184</v>
      </c>
      <c r="BM192" s="17" t="s">
        <v>1191</v>
      </c>
    </row>
    <row r="193" s="12" customFormat="1">
      <c r="B193" s="186"/>
      <c r="D193" s="187" t="s">
        <v>176</v>
      </c>
      <c r="E193" s="188" t="s">
        <v>3</v>
      </c>
      <c r="F193" s="189" t="s">
        <v>318</v>
      </c>
      <c r="H193" s="190">
        <v>28</v>
      </c>
      <c r="I193" s="191"/>
      <c r="L193" s="186"/>
      <c r="M193" s="192"/>
      <c r="N193" s="193"/>
      <c r="O193" s="193"/>
      <c r="P193" s="193"/>
      <c r="Q193" s="193"/>
      <c r="R193" s="193"/>
      <c r="S193" s="193"/>
      <c r="T193" s="194"/>
      <c r="AT193" s="188" t="s">
        <v>176</v>
      </c>
      <c r="AU193" s="188" t="s">
        <v>84</v>
      </c>
      <c r="AV193" s="12" t="s">
        <v>84</v>
      </c>
      <c r="AW193" s="12" t="s">
        <v>35</v>
      </c>
      <c r="AX193" s="12" t="s">
        <v>80</v>
      </c>
      <c r="AY193" s="188" t="s">
        <v>166</v>
      </c>
    </row>
    <row r="194" s="1" customFormat="1" ht="16.5" customHeight="1">
      <c r="B194" s="173"/>
      <c r="C194" s="174" t="s">
        <v>387</v>
      </c>
      <c r="D194" s="174" t="s">
        <v>169</v>
      </c>
      <c r="E194" s="175" t="s">
        <v>350</v>
      </c>
      <c r="F194" s="176" t="s">
        <v>351</v>
      </c>
      <c r="G194" s="177" t="s">
        <v>172</v>
      </c>
      <c r="H194" s="178">
        <v>3.0800000000000001</v>
      </c>
      <c r="I194" s="179"/>
      <c r="J194" s="180">
        <f>ROUND(I194*H194,2)</f>
        <v>0</v>
      </c>
      <c r="K194" s="176" t="s">
        <v>173</v>
      </c>
      <c r="L194" s="35"/>
      <c r="M194" s="181" t="s">
        <v>3</v>
      </c>
      <c r="N194" s="182" t="s">
        <v>45</v>
      </c>
      <c r="O194" s="65"/>
      <c r="P194" s="183">
        <f>O194*H194</f>
        <v>0</v>
      </c>
      <c r="Q194" s="183">
        <v>0.0045199999999999997</v>
      </c>
      <c r="R194" s="183">
        <f>Q194*H194</f>
        <v>0.013921599999999999</v>
      </c>
      <c r="S194" s="183">
        <v>0</v>
      </c>
      <c r="T194" s="184">
        <f>S194*H194</f>
        <v>0</v>
      </c>
      <c r="AR194" s="17" t="s">
        <v>184</v>
      </c>
      <c r="AT194" s="17" t="s">
        <v>169</v>
      </c>
      <c r="AU194" s="17" t="s">
        <v>84</v>
      </c>
      <c r="AY194" s="17" t="s">
        <v>166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7" t="s">
        <v>84</v>
      </c>
      <c r="BK194" s="185">
        <f>ROUND(I194*H194,2)</f>
        <v>0</v>
      </c>
      <c r="BL194" s="17" t="s">
        <v>184</v>
      </c>
      <c r="BM194" s="17" t="s">
        <v>1192</v>
      </c>
    </row>
    <row r="195" s="12" customFormat="1">
      <c r="B195" s="186"/>
      <c r="D195" s="187" t="s">
        <v>176</v>
      </c>
      <c r="E195" s="188" t="s">
        <v>3</v>
      </c>
      <c r="F195" s="189" t="s">
        <v>1193</v>
      </c>
      <c r="H195" s="190">
        <v>3.0800000000000001</v>
      </c>
      <c r="I195" s="191"/>
      <c r="L195" s="186"/>
      <c r="M195" s="192"/>
      <c r="N195" s="193"/>
      <c r="O195" s="193"/>
      <c r="P195" s="193"/>
      <c r="Q195" s="193"/>
      <c r="R195" s="193"/>
      <c r="S195" s="193"/>
      <c r="T195" s="194"/>
      <c r="AT195" s="188" t="s">
        <v>176</v>
      </c>
      <c r="AU195" s="188" t="s">
        <v>84</v>
      </c>
      <c r="AV195" s="12" t="s">
        <v>84</v>
      </c>
      <c r="AW195" s="12" t="s">
        <v>35</v>
      </c>
      <c r="AX195" s="12" t="s">
        <v>80</v>
      </c>
      <c r="AY195" s="188" t="s">
        <v>166</v>
      </c>
    </row>
    <row r="196" s="1" customFormat="1" ht="22.5" customHeight="1">
      <c r="B196" s="173"/>
      <c r="C196" s="174" t="s">
        <v>391</v>
      </c>
      <c r="D196" s="174" t="s">
        <v>169</v>
      </c>
      <c r="E196" s="175" t="s">
        <v>354</v>
      </c>
      <c r="F196" s="176" t="s">
        <v>355</v>
      </c>
      <c r="G196" s="177" t="s">
        <v>356</v>
      </c>
      <c r="H196" s="213"/>
      <c r="I196" s="179"/>
      <c r="J196" s="180">
        <f>ROUND(I196*H196,2)</f>
        <v>0</v>
      </c>
      <c r="K196" s="176" t="s">
        <v>173</v>
      </c>
      <c r="L196" s="35"/>
      <c r="M196" s="181" t="s">
        <v>3</v>
      </c>
      <c r="N196" s="182" t="s">
        <v>45</v>
      </c>
      <c r="O196" s="65"/>
      <c r="P196" s="183">
        <f>O196*H196</f>
        <v>0</v>
      </c>
      <c r="Q196" s="183">
        <v>0</v>
      </c>
      <c r="R196" s="183">
        <f>Q196*H196</f>
        <v>0</v>
      </c>
      <c r="S196" s="183">
        <v>0</v>
      </c>
      <c r="T196" s="184">
        <f>S196*H196</f>
        <v>0</v>
      </c>
      <c r="AR196" s="17" t="s">
        <v>184</v>
      </c>
      <c r="AT196" s="17" t="s">
        <v>169</v>
      </c>
      <c r="AU196" s="17" t="s">
        <v>84</v>
      </c>
      <c r="AY196" s="17" t="s">
        <v>166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7" t="s">
        <v>84</v>
      </c>
      <c r="BK196" s="185">
        <f>ROUND(I196*H196,2)</f>
        <v>0</v>
      </c>
      <c r="BL196" s="17" t="s">
        <v>184</v>
      </c>
      <c r="BM196" s="17" t="s">
        <v>1194</v>
      </c>
    </row>
    <row r="197" s="11" customFormat="1" ht="22.8" customHeight="1">
      <c r="B197" s="160"/>
      <c r="D197" s="161" t="s">
        <v>72</v>
      </c>
      <c r="E197" s="171" t="s">
        <v>358</v>
      </c>
      <c r="F197" s="171" t="s">
        <v>359</v>
      </c>
      <c r="I197" s="163"/>
      <c r="J197" s="172">
        <f>BK197</f>
        <v>0</v>
      </c>
      <c r="L197" s="160"/>
      <c r="M197" s="165"/>
      <c r="N197" s="166"/>
      <c r="O197" s="166"/>
      <c r="P197" s="167">
        <f>SUM(P198:P202)</f>
        <v>0</v>
      </c>
      <c r="Q197" s="166"/>
      <c r="R197" s="167">
        <f>SUM(R198:R202)</f>
        <v>0.0059696000000000011</v>
      </c>
      <c r="S197" s="166"/>
      <c r="T197" s="168">
        <f>SUM(T198:T202)</f>
        <v>0.1297712</v>
      </c>
      <c r="AR197" s="161" t="s">
        <v>84</v>
      </c>
      <c r="AT197" s="169" t="s">
        <v>72</v>
      </c>
      <c r="AU197" s="169" t="s">
        <v>80</v>
      </c>
      <c r="AY197" s="161" t="s">
        <v>166</v>
      </c>
      <c r="BK197" s="170">
        <f>SUM(BK198:BK202)</f>
        <v>0</v>
      </c>
    </row>
    <row r="198" s="1" customFormat="1" ht="16.5" customHeight="1">
      <c r="B198" s="173"/>
      <c r="C198" s="174" t="s">
        <v>395</v>
      </c>
      <c r="D198" s="174" t="s">
        <v>169</v>
      </c>
      <c r="E198" s="175" t="s">
        <v>361</v>
      </c>
      <c r="F198" s="176" t="s">
        <v>362</v>
      </c>
      <c r="G198" s="177" t="s">
        <v>172</v>
      </c>
      <c r="H198" s="178">
        <v>38.167999999999999</v>
      </c>
      <c r="I198" s="179"/>
      <c r="J198" s="180">
        <f>ROUND(I198*H198,2)</f>
        <v>0</v>
      </c>
      <c r="K198" s="176" t="s">
        <v>3</v>
      </c>
      <c r="L198" s="35"/>
      <c r="M198" s="181" t="s">
        <v>3</v>
      </c>
      <c r="N198" s="182" t="s">
        <v>45</v>
      </c>
      <c r="O198" s="65"/>
      <c r="P198" s="183">
        <f>O198*H198</f>
        <v>0</v>
      </c>
      <c r="Q198" s="183">
        <v>0</v>
      </c>
      <c r="R198" s="183">
        <f>Q198*H198</f>
        <v>0</v>
      </c>
      <c r="S198" s="183">
        <v>0.0033999999999999998</v>
      </c>
      <c r="T198" s="184">
        <f>S198*H198</f>
        <v>0.1297712</v>
      </c>
      <c r="AR198" s="17" t="s">
        <v>184</v>
      </c>
      <c r="AT198" s="17" t="s">
        <v>169</v>
      </c>
      <c r="AU198" s="17" t="s">
        <v>84</v>
      </c>
      <c r="AY198" s="17" t="s">
        <v>166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7" t="s">
        <v>84</v>
      </c>
      <c r="BK198" s="185">
        <f>ROUND(I198*H198,2)</f>
        <v>0</v>
      </c>
      <c r="BL198" s="17" t="s">
        <v>184</v>
      </c>
      <c r="BM198" s="17" t="s">
        <v>1195</v>
      </c>
    </row>
    <row r="199" s="12" customFormat="1">
      <c r="B199" s="186"/>
      <c r="D199" s="187" t="s">
        <v>176</v>
      </c>
      <c r="E199" s="188" t="s">
        <v>3</v>
      </c>
      <c r="F199" s="189" t="s">
        <v>1196</v>
      </c>
      <c r="H199" s="190">
        <v>38.167999999999999</v>
      </c>
      <c r="I199" s="191"/>
      <c r="L199" s="186"/>
      <c r="M199" s="192"/>
      <c r="N199" s="193"/>
      <c r="O199" s="193"/>
      <c r="P199" s="193"/>
      <c r="Q199" s="193"/>
      <c r="R199" s="193"/>
      <c r="S199" s="193"/>
      <c r="T199" s="194"/>
      <c r="AT199" s="188" t="s">
        <v>176</v>
      </c>
      <c r="AU199" s="188" t="s">
        <v>84</v>
      </c>
      <c r="AV199" s="12" t="s">
        <v>84</v>
      </c>
      <c r="AW199" s="12" t="s">
        <v>35</v>
      </c>
      <c r="AX199" s="12" t="s">
        <v>80</v>
      </c>
      <c r="AY199" s="188" t="s">
        <v>166</v>
      </c>
    </row>
    <row r="200" s="1" customFormat="1" ht="16.5" customHeight="1">
      <c r="B200" s="173"/>
      <c r="C200" s="174" t="s">
        <v>400</v>
      </c>
      <c r="D200" s="174" t="s">
        <v>169</v>
      </c>
      <c r="E200" s="175" t="s">
        <v>365</v>
      </c>
      <c r="F200" s="176" t="s">
        <v>366</v>
      </c>
      <c r="G200" s="177" t="s">
        <v>172</v>
      </c>
      <c r="H200" s="178">
        <v>37.310000000000002</v>
      </c>
      <c r="I200" s="179"/>
      <c r="J200" s="180">
        <f>ROUND(I200*H200,2)</f>
        <v>0</v>
      </c>
      <c r="K200" s="176" t="s">
        <v>3</v>
      </c>
      <c r="L200" s="35"/>
      <c r="M200" s="181" t="s">
        <v>3</v>
      </c>
      <c r="N200" s="182" t="s">
        <v>45</v>
      </c>
      <c r="O200" s="65"/>
      <c r="P200" s="183">
        <f>O200*H200</f>
        <v>0</v>
      </c>
      <c r="Q200" s="183">
        <v>0.00016000000000000001</v>
      </c>
      <c r="R200" s="183">
        <f>Q200*H200</f>
        <v>0.0059696000000000011</v>
      </c>
      <c r="S200" s="183">
        <v>0</v>
      </c>
      <c r="T200" s="184">
        <f>S200*H200</f>
        <v>0</v>
      </c>
      <c r="AR200" s="17" t="s">
        <v>184</v>
      </c>
      <c r="AT200" s="17" t="s">
        <v>169</v>
      </c>
      <c r="AU200" s="17" t="s">
        <v>84</v>
      </c>
      <c r="AY200" s="17" t="s">
        <v>166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7" t="s">
        <v>84</v>
      </c>
      <c r="BK200" s="185">
        <f>ROUND(I200*H200,2)</f>
        <v>0</v>
      </c>
      <c r="BL200" s="17" t="s">
        <v>184</v>
      </c>
      <c r="BM200" s="17" t="s">
        <v>1197</v>
      </c>
    </row>
    <row r="201" s="12" customFormat="1">
      <c r="B201" s="186"/>
      <c r="D201" s="187" t="s">
        <v>176</v>
      </c>
      <c r="E201" s="188" t="s">
        <v>3</v>
      </c>
      <c r="F201" s="189" t="s">
        <v>1198</v>
      </c>
      <c r="H201" s="190">
        <v>37.310000000000002</v>
      </c>
      <c r="I201" s="191"/>
      <c r="L201" s="186"/>
      <c r="M201" s="192"/>
      <c r="N201" s="193"/>
      <c r="O201" s="193"/>
      <c r="P201" s="193"/>
      <c r="Q201" s="193"/>
      <c r="R201" s="193"/>
      <c r="S201" s="193"/>
      <c r="T201" s="194"/>
      <c r="AT201" s="188" t="s">
        <v>176</v>
      </c>
      <c r="AU201" s="188" t="s">
        <v>84</v>
      </c>
      <c r="AV201" s="12" t="s">
        <v>84</v>
      </c>
      <c r="AW201" s="12" t="s">
        <v>35</v>
      </c>
      <c r="AX201" s="12" t="s">
        <v>80</v>
      </c>
      <c r="AY201" s="188" t="s">
        <v>166</v>
      </c>
    </row>
    <row r="202" s="1" customFormat="1" ht="22.5" customHeight="1">
      <c r="B202" s="173"/>
      <c r="C202" s="174" t="s">
        <v>406</v>
      </c>
      <c r="D202" s="174" t="s">
        <v>169</v>
      </c>
      <c r="E202" s="175" t="s">
        <v>382</v>
      </c>
      <c r="F202" s="176" t="s">
        <v>383</v>
      </c>
      <c r="G202" s="177" t="s">
        <v>356</v>
      </c>
      <c r="H202" s="213"/>
      <c r="I202" s="179"/>
      <c r="J202" s="180">
        <f>ROUND(I202*H202,2)</f>
        <v>0</v>
      </c>
      <c r="K202" s="176" t="s">
        <v>173</v>
      </c>
      <c r="L202" s="35"/>
      <c r="M202" s="181" t="s">
        <v>3</v>
      </c>
      <c r="N202" s="182" t="s">
        <v>45</v>
      </c>
      <c r="O202" s="65"/>
      <c r="P202" s="183">
        <f>O202*H202</f>
        <v>0</v>
      </c>
      <c r="Q202" s="183">
        <v>0</v>
      </c>
      <c r="R202" s="183">
        <f>Q202*H202</f>
        <v>0</v>
      </c>
      <c r="S202" s="183">
        <v>0</v>
      </c>
      <c r="T202" s="184">
        <f>S202*H202</f>
        <v>0</v>
      </c>
      <c r="AR202" s="17" t="s">
        <v>184</v>
      </c>
      <c r="AT202" s="17" t="s">
        <v>169</v>
      </c>
      <c r="AU202" s="17" t="s">
        <v>84</v>
      </c>
      <c r="AY202" s="17" t="s">
        <v>166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7" t="s">
        <v>84</v>
      </c>
      <c r="BK202" s="185">
        <f>ROUND(I202*H202,2)</f>
        <v>0</v>
      </c>
      <c r="BL202" s="17" t="s">
        <v>184</v>
      </c>
      <c r="BM202" s="17" t="s">
        <v>1199</v>
      </c>
    </row>
    <row r="203" s="11" customFormat="1" ht="22.8" customHeight="1">
      <c r="B203" s="160"/>
      <c r="D203" s="161" t="s">
        <v>72</v>
      </c>
      <c r="E203" s="171" t="s">
        <v>404</v>
      </c>
      <c r="F203" s="171" t="s">
        <v>405</v>
      </c>
      <c r="I203" s="163"/>
      <c r="J203" s="172">
        <f>BK203</f>
        <v>0</v>
      </c>
      <c r="L203" s="160"/>
      <c r="M203" s="165"/>
      <c r="N203" s="166"/>
      <c r="O203" s="166"/>
      <c r="P203" s="167">
        <f>SUM(P204:P212)</f>
        <v>0</v>
      </c>
      <c r="Q203" s="166"/>
      <c r="R203" s="167">
        <f>SUM(R204:R212)</f>
        <v>0.12358500000000001</v>
      </c>
      <c r="S203" s="166"/>
      <c r="T203" s="168">
        <f>SUM(T204:T212)</f>
        <v>0.041454000000000005</v>
      </c>
      <c r="AR203" s="161" t="s">
        <v>84</v>
      </c>
      <c r="AT203" s="169" t="s">
        <v>72</v>
      </c>
      <c r="AU203" s="169" t="s">
        <v>80</v>
      </c>
      <c r="AY203" s="161" t="s">
        <v>166</v>
      </c>
      <c r="BK203" s="170">
        <f>SUM(BK204:BK212)</f>
        <v>0</v>
      </c>
    </row>
    <row r="204" s="1" customFormat="1" ht="16.5" customHeight="1">
      <c r="B204" s="173"/>
      <c r="C204" s="174" t="s">
        <v>410</v>
      </c>
      <c r="D204" s="174" t="s">
        <v>169</v>
      </c>
      <c r="E204" s="175" t="s">
        <v>407</v>
      </c>
      <c r="F204" s="176" t="s">
        <v>408</v>
      </c>
      <c r="G204" s="177" t="s">
        <v>200</v>
      </c>
      <c r="H204" s="178">
        <v>35.700000000000003</v>
      </c>
      <c r="I204" s="179"/>
      <c r="J204" s="180">
        <f>ROUND(I204*H204,2)</f>
        <v>0</v>
      </c>
      <c r="K204" s="176" t="s">
        <v>3</v>
      </c>
      <c r="L204" s="35"/>
      <c r="M204" s="181" t="s">
        <v>3</v>
      </c>
      <c r="N204" s="182" t="s">
        <v>45</v>
      </c>
      <c r="O204" s="65"/>
      <c r="P204" s="183">
        <f>O204*H204</f>
        <v>0</v>
      </c>
      <c r="Q204" s="183">
        <v>0</v>
      </c>
      <c r="R204" s="183">
        <f>Q204*H204</f>
        <v>0</v>
      </c>
      <c r="S204" s="183">
        <v>0.00067000000000000002</v>
      </c>
      <c r="T204" s="184">
        <f>S204*H204</f>
        <v>0.023919000000000003</v>
      </c>
      <c r="AR204" s="17" t="s">
        <v>184</v>
      </c>
      <c r="AT204" s="17" t="s">
        <v>169</v>
      </c>
      <c r="AU204" s="17" t="s">
        <v>84</v>
      </c>
      <c r="AY204" s="17" t="s">
        <v>166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84</v>
      </c>
      <c r="BK204" s="185">
        <f>ROUND(I204*H204,2)</f>
        <v>0</v>
      </c>
      <c r="BL204" s="17" t="s">
        <v>184</v>
      </c>
      <c r="BM204" s="17" t="s">
        <v>1200</v>
      </c>
    </row>
    <row r="205" s="12" customFormat="1">
      <c r="B205" s="186"/>
      <c r="D205" s="187" t="s">
        <v>176</v>
      </c>
      <c r="E205" s="188" t="s">
        <v>3</v>
      </c>
      <c r="F205" s="189" t="s">
        <v>1201</v>
      </c>
      <c r="H205" s="190">
        <v>35.700000000000003</v>
      </c>
      <c r="I205" s="191"/>
      <c r="L205" s="186"/>
      <c r="M205" s="192"/>
      <c r="N205" s="193"/>
      <c r="O205" s="193"/>
      <c r="P205" s="193"/>
      <c r="Q205" s="193"/>
      <c r="R205" s="193"/>
      <c r="S205" s="193"/>
      <c r="T205" s="194"/>
      <c r="AT205" s="188" t="s">
        <v>176</v>
      </c>
      <c r="AU205" s="188" t="s">
        <v>84</v>
      </c>
      <c r="AV205" s="12" t="s">
        <v>84</v>
      </c>
      <c r="AW205" s="12" t="s">
        <v>35</v>
      </c>
      <c r="AX205" s="12" t="s">
        <v>80</v>
      </c>
      <c r="AY205" s="188" t="s">
        <v>166</v>
      </c>
    </row>
    <row r="206" s="1" customFormat="1" ht="16.5" customHeight="1">
      <c r="B206" s="173"/>
      <c r="C206" s="174" t="s">
        <v>894</v>
      </c>
      <c r="D206" s="174" t="s">
        <v>169</v>
      </c>
      <c r="E206" s="175" t="s">
        <v>411</v>
      </c>
      <c r="F206" s="176" t="s">
        <v>412</v>
      </c>
      <c r="G206" s="177" t="s">
        <v>200</v>
      </c>
      <c r="H206" s="178">
        <v>10.5</v>
      </c>
      <c r="I206" s="179"/>
      <c r="J206" s="180">
        <f>ROUND(I206*H206,2)</f>
        <v>0</v>
      </c>
      <c r="K206" s="176" t="s">
        <v>173</v>
      </c>
      <c r="L206" s="35"/>
      <c r="M206" s="181" t="s">
        <v>3</v>
      </c>
      <c r="N206" s="182" t="s">
        <v>45</v>
      </c>
      <c r="O206" s="65"/>
      <c r="P206" s="183">
        <f>O206*H206</f>
        <v>0</v>
      </c>
      <c r="Q206" s="183">
        <v>0</v>
      </c>
      <c r="R206" s="183">
        <f>Q206*H206</f>
        <v>0</v>
      </c>
      <c r="S206" s="183">
        <v>0.00167</v>
      </c>
      <c r="T206" s="184">
        <f>S206*H206</f>
        <v>0.017535000000000002</v>
      </c>
      <c r="AR206" s="17" t="s">
        <v>184</v>
      </c>
      <c r="AT206" s="17" t="s">
        <v>169</v>
      </c>
      <c r="AU206" s="17" t="s">
        <v>84</v>
      </c>
      <c r="AY206" s="17" t="s">
        <v>166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7" t="s">
        <v>84</v>
      </c>
      <c r="BK206" s="185">
        <f>ROUND(I206*H206,2)</f>
        <v>0</v>
      </c>
      <c r="BL206" s="17" t="s">
        <v>184</v>
      </c>
      <c r="BM206" s="17" t="s">
        <v>1202</v>
      </c>
    </row>
    <row r="207" s="12" customFormat="1">
      <c r="B207" s="186"/>
      <c r="D207" s="187" t="s">
        <v>176</v>
      </c>
      <c r="E207" s="188" t="s">
        <v>3</v>
      </c>
      <c r="F207" s="189" t="s">
        <v>1203</v>
      </c>
      <c r="H207" s="190">
        <v>10.5</v>
      </c>
      <c r="I207" s="191"/>
      <c r="L207" s="186"/>
      <c r="M207" s="192"/>
      <c r="N207" s="193"/>
      <c r="O207" s="193"/>
      <c r="P207" s="193"/>
      <c r="Q207" s="193"/>
      <c r="R207" s="193"/>
      <c r="S207" s="193"/>
      <c r="T207" s="194"/>
      <c r="AT207" s="188" t="s">
        <v>176</v>
      </c>
      <c r="AU207" s="188" t="s">
        <v>84</v>
      </c>
      <c r="AV207" s="12" t="s">
        <v>84</v>
      </c>
      <c r="AW207" s="12" t="s">
        <v>35</v>
      </c>
      <c r="AX207" s="12" t="s">
        <v>80</v>
      </c>
      <c r="AY207" s="188" t="s">
        <v>166</v>
      </c>
    </row>
    <row r="208" s="1" customFormat="1" ht="16.5" customHeight="1">
      <c r="B208" s="173"/>
      <c r="C208" s="174" t="s">
        <v>424</v>
      </c>
      <c r="D208" s="174" t="s">
        <v>169</v>
      </c>
      <c r="E208" s="175" t="s">
        <v>416</v>
      </c>
      <c r="F208" s="176" t="s">
        <v>417</v>
      </c>
      <c r="G208" s="177" t="s">
        <v>200</v>
      </c>
      <c r="H208" s="178">
        <v>10.5</v>
      </c>
      <c r="I208" s="179"/>
      <c r="J208" s="180">
        <f>ROUND(I208*H208,2)</f>
        <v>0</v>
      </c>
      <c r="K208" s="176" t="s">
        <v>3</v>
      </c>
      <c r="L208" s="35"/>
      <c r="M208" s="181" t="s">
        <v>3</v>
      </c>
      <c r="N208" s="182" t="s">
        <v>45</v>
      </c>
      <c r="O208" s="65"/>
      <c r="P208" s="183">
        <f>O208*H208</f>
        <v>0</v>
      </c>
      <c r="Q208" s="183">
        <v>0.0042900000000000004</v>
      </c>
      <c r="R208" s="183">
        <f>Q208*H208</f>
        <v>0.045045000000000002</v>
      </c>
      <c r="S208" s="183">
        <v>0</v>
      </c>
      <c r="T208" s="184">
        <f>S208*H208</f>
        <v>0</v>
      </c>
      <c r="AR208" s="17" t="s">
        <v>184</v>
      </c>
      <c r="AT208" s="17" t="s">
        <v>169</v>
      </c>
      <c r="AU208" s="17" t="s">
        <v>84</v>
      </c>
      <c r="AY208" s="17" t="s">
        <v>166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84</v>
      </c>
      <c r="BK208" s="185">
        <f>ROUND(I208*H208,2)</f>
        <v>0</v>
      </c>
      <c r="BL208" s="17" t="s">
        <v>184</v>
      </c>
      <c r="BM208" s="17" t="s">
        <v>1204</v>
      </c>
    </row>
    <row r="209" s="12" customFormat="1">
      <c r="B209" s="186"/>
      <c r="D209" s="187" t="s">
        <v>176</v>
      </c>
      <c r="E209" s="188" t="s">
        <v>3</v>
      </c>
      <c r="F209" s="189" t="s">
        <v>1203</v>
      </c>
      <c r="H209" s="190">
        <v>10.5</v>
      </c>
      <c r="I209" s="191"/>
      <c r="L209" s="186"/>
      <c r="M209" s="192"/>
      <c r="N209" s="193"/>
      <c r="O209" s="193"/>
      <c r="P209" s="193"/>
      <c r="Q209" s="193"/>
      <c r="R209" s="193"/>
      <c r="S209" s="193"/>
      <c r="T209" s="194"/>
      <c r="AT209" s="188" t="s">
        <v>176</v>
      </c>
      <c r="AU209" s="188" t="s">
        <v>84</v>
      </c>
      <c r="AV209" s="12" t="s">
        <v>84</v>
      </c>
      <c r="AW209" s="12" t="s">
        <v>35</v>
      </c>
      <c r="AX209" s="12" t="s">
        <v>80</v>
      </c>
      <c r="AY209" s="188" t="s">
        <v>166</v>
      </c>
    </row>
    <row r="210" s="1" customFormat="1" ht="16.5" customHeight="1">
      <c r="B210" s="173"/>
      <c r="C210" s="174" t="s">
        <v>429</v>
      </c>
      <c r="D210" s="174" t="s">
        <v>169</v>
      </c>
      <c r="E210" s="175" t="s">
        <v>425</v>
      </c>
      <c r="F210" s="176" t="s">
        <v>426</v>
      </c>
      <c r="G210" s="177" t="s">
        <v>200</v>
      </c>
      <c r="H210" s="178">
        <v>35.700000000000003</v>
      </c>
      <c r="I210" s="179"/>
      <c r="J210" s="180">
        <f>ROUND(I210*H210,2)</f>
        <v>0</v>
      </c>
      <c r="K210" s="176" t="s">
        <v>3</v>
      </c>
      <c r="L210" s="35"/>
      <c r="M210" s="181" t="s">
        <v>3</v>
      </c>
      <c r="N210" s="182" t="s">
        <v>45</v>
      </c>
      <c r="O210" s="65"/>
      <c r="P210" s="183">
        <f>O210*H210</f>
        <v>0</v>
      </c>
      <c r="Q210" s="183">
        <v>0.0022000000000000001</v>
      </c>
      <c r="R210" s="183">
        <f>Q210*H210</f>
        <v>0.078540000000000013</v>
      </c>
      <c r="S210" s="183">
        <v>0</v>
      </c>
      <c r="T210" s="184">
        <f>S210*H210</f>
        <v>0</v>
      </c>
      <c r="AR210" s="17" t="s">
        <v>184</v>
      </c>
      <c r="AT210" s="17" t="s">
        <v>169</v>
      </c>
      <c r="AU210" s="17" t="s">
        <v>84</v>
      </c>
      <c r="AY210" s="17" t="s">
        <v>166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7" t="s">
        <v>84</v>
      </c>
      <c r="BK210" s="185">
        <f>ROUND(I210*H210,2)</f>
        <v>0</v>
      </c>
      <c r="BL210" s="17" t="s">
        <v>184</v>
      </c>
      <c r="BM210" s="17" t="s">
        <v>1205</v>
      </c>
    </row>
    <row r="211" s="12" customFormat="1">
      <c r="B211" s="186"/>
      <c r="D211" s="187" t="s">
        <v>176</v>
      </c>
      <c r="E211" s="188" t="s">
        <v>3</v>
      </c>
      <c r="F211" s="189" t="s">
        <v>1206</v>
      </c>
      <c r="H211" s="190">
        <v>35.700000000000003</v>
      </c>
      <c r="I211" s="191"/>
      <c r="L211" s="186"/>
      <c r="M211" s="192"/>
      <c r="N211" s="193"/>
      <c r="O211" s="193"/>
      <c r="P211" s="193"/>
      <c r="Q211" s="193"/>
      <c r="R211" s="193"/>
      <c r="S211" s="193"/>
      <c r="T211" s="194"/>
      <c r="AT211" s="188" t="s">
        <v>176</v>
      </c>
      <c r="AU211" s="188" t="s">
        <v>84</v>
      </c>
      <c r="AV211" s="12" t="s">
        <v>84</v>
      </c>
      <c r="AW211" s="12" t="s">
        <v>35</v>
      </c>
      <c r="AX211" s="12" t="s">
        <v>80</v>
      </c>
      <c r="AY211" s="188" t="s">
        <v>166</v>
      </c>
    </row>
    <row r="212" s="1" customFormat="1" ht="22.5" customHeight="1">
      <c r="B212" s="173"/>
      <c r="C212" s="174" t="s">
        <v>435</v>
      </c>
      <c r="D212" s="174" t="s">
        <v>169</v>
      </c>
      <c r="E212" s="175" t="s">
        <v>430</v>
      </c>
      <c r="F212" s="176" t="s">
        <v>431</v>
      </c>
      <c r="G212" s="177" t="s">
        <v>356</v>
      </c>
      <c r="H212" s="213"/>
      <c r="I212" s="179"/>
      <c r="J212" s="180">
        <f>ROUND(I212*H212,2)</f>
        <v>0</v>
      </c>
      <c r="K212" s="176" t="s">
        <v>173</v>
      </c>
      <c r="L212" s="35"/>
      <c r="M212" s="181" t="s">
        <v>3</v>
      </c>
      <c r="N212" s="182" t="s">
        <v>45</v>
      </c>
      <c r="O212" s="65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AR212" s="17" t="s">
        <v>184</v>
      </c>
      <c r="AT212" s="17" t="s">
        <v>169</v>
      </c>
      <c r="AU212" s="17" t="s">
        <v>84</v>
      </c>
      <c r="AY212" s="17" t="s">
        <v>166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7" t="s">
        <v>84</v>
      </c>
      <c r="BK212" s="185">
        <f>ROUND(I212*H212,2)</f>
        <v>0</v>
      </c>
      <c r="BL212" s="17" t="s">
        <v>184</v>
      </c>
      <c r="BM212" s="17" t="s">
        <v>1207</v>
      </c>
    </row>
    <row r="213" s="11" customFormat="1" ht="22.8" customHeight="1">
      <c r="B213" s="160"/>
      <c r="D213" s="161" t="s">
        <v>72</v>
      </c>
      <c r="E213" s="171" t="s">
        <v>571</v>
      </c>
      <c r="F213" s="171" t="s">
        <v>572</v>
      </c>
      <c r="I213" s="163"/>
      <c r="J213" s="172">
        <f>BK213</f>
        <v>0</v>
      </c>
      <c r="L213" s="160"/>
      <c r="M213" s="165"/>
      <c r="N213" s="166"/>
      <c r="O213" s="166"/>
      <c r="P213" s="167">
        <f>SUM(P214:P224)</f>
        <v>0</v>
      </c>
      <c r="Q213" s="166"/>
      <c r="R213" s="167">
        <f>SUM(R214:R224)</f>
        <v>0.93132559999999986</v>
      </c>
      <c r="S213" s="166"/>
      <c r="T213" s="168">
        <f>SUM(T214:T224)</f>
        <v>0</v>
      </c>
      <c r="AR213" s="161" t="s">
        <v>84</v>
      </c>
      <c r="AT213" s="169" t="s">
        <v>72</v>
      </c>
      <c r="AU213" s="169" t="s">
        <v>80</v>
      </c>
      <c r="AY213" s="161" t="s">
        <v>166</v>
      </c>
      <c r="BK213" s="170">
        <f>SUM(BK214:BK224)</f>
        <v>0</v>
      </c>
    </row>
    <row r="214" s="1" customFormat="1" ht="16.5" customHeight="1">
      <c r="B214" s="173"/>
      <c r="C214" s="174" t="s">
        <v>442</v>
      </c>
      <c r="D214" s="174" t="s">
        <v>169</v>
      </c>
      <c r="E214" s="175" t="s">
        <v>901</v>
      </c>
      <c r="F214" s="176" t="s">
        <v>902</v>
      </c>
      <c r="G214" s="177" t="s">
        <v>200</v>
      </c>
      <c r="H214" s="178">
        <v>40.600000000000001</v>
      </c>
      <c r="I214" s="179"/>
      <c r="J214" s="180">
        <f>ROUND(I214*H214,2)</f>
        <v>0</v>
      </c>
      <c r="K214" s="176" t="s">
        <v>173</v>
      </c>
      <c r="L214" s="35"/>
      <c r="M214" s="181" t="s">
        <v>3</v>
      </c>
      <c r="N214" s="182" t="s">
        <v>45</v>
      </c>
      <c r="O214" s="65"/>
      <c r="P214" s="183">
        <f>O214*H214</f>
        <v>0</v>
      </c>
      <c r="Q214" s="183">
        <v>0.00029999999999999997</v>
      </c>
      <c r="R214" s="183">
        <f>Q214*H214</f>
        <v>0.01218</v>
      </c>
      <c r="S214" s="183">
        <v>0</v>
      </c>
      <c r="T214" s="184">
        <f>S214*H214</f>
        <v>0</v>
      </c>
      <c r="AR214" s="17" t="s">
        <v>184</v>
      </c>
      <c r="AT214" s="17" t="s">
        <v>169</v>
      </c>
      <c r="AU214" s="17" t="s">
        <v>84</v>
      </c>
      <c r="AY214" s="17" t="s">
        <v>166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7" t="s">
        <v>84</v>
      </c>
      <c r="BK214" s="185">
        <f>ROUND(I214*H214,2)</f>
        <v>0</v>
      </c>
      <c r="BL214" s="17" t="s">
        <v>184</v>
      </c>
      <c r="BM214" s="17" t="s">
        <v>1208</v>
      </c>
    </row>
    <row r="215" s="12" customFormat="1">
      <c r="B215" s="186"/>
      <c r="D215" s="187" t="s">
        <v>176</v>
      </c>
      <c r="E215" s="188" t="s">
        <v>3</v>
      </c>
      <c r="F215" s="189" t="s">
        <v>1209</v>
      </c>
      <c r="H215" s="190">
        <v>40.600000000000001</v>
      </c>
      <c r="I215" s="191"/>
      <c r="L215" s="186"/>
      <c r="M215" s="192"/>
      <c r="N215" s="193"/>
      <c r="O215" s="193"/>
      <c r="P215" s="193"/>
      <c r="Q215" s="193"/>
      <c r="R215" s="193"/>
      <c r="S215" s="193"/>
      <c r="T215" s="194"/>
      <c r="AT215" s="188" t="s">
        <v>176</v>
      </c>
      <c r="AU215" s="188" t="s">
        <v>84</v>
      </c>
      <c r="AV215" s="12" t="s">
        <v>84</v>
      </c>
      <c r="AW215" s="12" t="s">
        <v>35</v>
      </c>
      <c r="AX215" s="12" t="s">
        <v>80</v>
      </c>
      <c r="AY215" s="188" t="s">
        <v>166</v>
      </c>
    </row>
    <row r="216" s="1" customFormat="1" ht="16.5" customHeight="1">
      <c r="B216" s="173"/>
      <c r="C216" s="174" t="s">
        <v>446</v>
      </c>
      <c r="D216" s="174" t="s">
        <v>169</v>
      </c>
      <c r="E216" s="175" t="s">
        <v>574</v>
      </c>
      <c r="F216" s="176" t="s">
        <v>575</v>
      </c>
      <c r="G216" s="177" t="s">
        <v>172</v>
      </c>
      <c r="H216" s="178">
        <v>36.399999999999999</v>
      </c>
      <c r="I216" s="179"/>
      <c r="J216" s="180">
        <f>ROUND(I216*H216,2)</f>
        <v>0</v>
      </c>
      <c r="K216" s="176" t="s">
        <v>173</v>
      </c>
      <c r="L216" s="35"/>
      <c r="M216" s="181" t="s">
        <v>3</v>
      </c>
      <c r="N216" s="182" t="s">
        <v>45</v>
      </c>
      <c r="O216" s="65"/>
      <c r="P216" s="183">
        <f>O216*H216</f>
        <v>0</v>
      </c>
      <c r="Q216" s="183">
        <v>0.0025999999999999999</v>
      </c>
      <c r="R216" s="183">
        <f>Q216*H216</f>
        <v>0.094639999999999988</v>
      </c>
      <c r="S216" s="183">
        <v>0</v>
      </c>
      <c r="T216" s="184">
        <f>S216*H216</f>
        <v>0</v>
      </c>
      <c r="AR216" s="17" t="s">
        <v>184</v>
      </c>
      <c r="AT216" s="17" t="s">
        <v>169</v>
      </c>
      <c r="AU216" s="17" t="s">
        <v>84</v>
      </c>
      <c r="AY216" s="17" t="s">
        <v>166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7" t="s">
        <v>84</v>
      </c>
      <c r="BK216" s="185">
        <f>ROUND(I216*H216,2)</f>
        <v>0</v>
      </c>
      <c r="BL216" s="17" t="s">
        <v>184</v>
      </c>
      <c r="BM216" s="17" t="s">
        <v>1210</v>
      </c>
    </row>
    <row r="217" s="12" customFormat="1">
      <c r="B217" s="186"/>
      <c r="D217" s="187" t="s">
        <v>176</v>
      </c>
      <c r="E217" s="188" t="s">
        <v>3</v>
      </c>
      <c r="F217" s="189" t="s">
        <v>1211</v>
      </c>
      <c r="H217" s="190">
        <v>36.399999999999999</v>
      </c>
      <c r="I217" s="191"/>
      <c r="L217" s="186"/>
      <c r="M217" s="192"/>
      <c r="N217" s="193"/>
      <c r="O217" s="193"/>
      <c r="P217" s="193"/>
      <c r="Q217" s="193"/>
      <c r="R217" s="193"/>
      <c r="S217" s="193"/>
      <c r="T217" s="194"/>
      <c r="AT217" s="188" t="s">
        <v>176</v>
      </c>
      <c r="AU217" s="188" t="s">
        <v>84</v>
      </c>
      <c r="AV217" s="12" t="s">
        <v>84</v>
      </c>
      <c r="AW217" s="12" t="s">
        <v>35</v>
      </c>
      <c r="AX217" s="12" t="s">
        <v>73</v>
      </c>
      <c r="AY217" s="188" t="s">
        <v>166</v>
      </c>
    </row>
    <row r="218" s="13" customFormat="1">
      <c r="B218" s="195"/>
      <c r="D218" s="187" t="s">
        <v>176</v>
      </c>
      <c r="E218" s="196" t="s">
        <v>3</v>
      </c>
      <c r="F218" s="197" t="s">
        <v>188</v>
      </c>
      <c r="H218" s="198">
        <v>36.399999999999999</v>
      </c>
      <c r="I218" s="199"/>
      <c r="L218" s="195"/>
      <c r="M218" s="200"/>
      <c r="N218" s="201"/>
      <c r="O218" s="201"/>
      <c r="P218" s="201"/>
      <c r="Q218" s="201"/>
      <c r="R218" s="201"/>
      <c r="S218" s="201"/>
      <c r="T218" s="202"/>
      <c r="AT218" s="196" t="s">
        <v>176</v>
      </c>
      <c r="AU218" s="196" t="s">
        <v>84</v>
      </c>
      <c r="AV218" s="13" t="s">
        <v>174</v>
      </c>
      <c r="AW218" s="13" t="s">
        <v>35</v>
      </c>
      <c r="AX218" s="13" t="s">
        <v>80</v>
      </c>
      <c r="AY218" s="196" t="s">
        <v>166</v>
      </c>
    </row>
    <row r="219" s="1" customFormat="1" ht="16.5" customHeight="1">
      <c r="B219" s="173"/>
      <c r="C219" s="203" t="s">
        <v>450</v>
      </c>
      <c r="D219" s="203" t="s">
        <v>202</v>
      </c>
      <c r="E219" s="204" t="s">
        <v>578</v>
      </c>
      <c r="F219" s="205" t="s">
        <v>1103</v>
      </c>
      <c r="G219" s="206" t="s">
        <v>172</v>
      </c>
      <c r="H219" s="207">
        <v>42.942999999999998</v>
      </c>
      <c r="I219" s="208"/>
      <c r="J219" s="209">
        <f>ROUND(I219*H219,2)</f>
        <v>0</v>
      </c>
      <c r="K219" s="205" t="s">
        <v>173</v>
      </c>
      <c r="L219" s="210"/>
      <c r="M219" s="211" t="s">
        <v>3</v>
      </c>
      <c r="N219" s="212" t="s">
        <v>45</v>
      </c>
      <c r="O219" s="65"/>
      <c r="P219" s="183">
        <f>O219*H219</f>
        <v>0</v>
      </c>
      <c r="Q219" s="183">
        <v>0.019199999999999998</v>
      </c>
      <c r="R219" s="183">
        <f>Q219*H219</f>
        <v>0.82450559999999984</v>
      </c>
      <c r="S219" s="183">
        <v>0</v>
      </c>
      <c r="T219" s="184">
        <f>S219*H219</f>
        <v>0</v>
      </c>
      <c r="AR219" s="17" t="s">
        <v>334</v>
      </c>
      <c r="AT219" s="17" t="s">
        <v>202</v>
      </c>
      <c r="AU219" s="17" t="s">
        <v>84</v>
      </c>
      <c r="AY219" s="17" t="s">
        <v>166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7" t="s">
        <v>84</v>
      </c>
      <c r="BK219" s="185">
        <f>ROUND(I219*H219,2)</f>
        <v>0</v>
      </c>
      <c r="BL219" s="17" t="s">
        <v>184</v>
      </c>
      <c r="BM219" s="17" t="s">
        <v>1212</v>
      </c>
    </row>
    <row r="220" s="12" customFormat="1">
      <c r="B220" s="186"/>
      <c r="D220" s="187" t="s">
        <v>176</v>
      </c>
      <c r="E220" s="188" t="s">
        <v>3</v>
      </c>
      <c r="F220" s="189" t="s">
        <v>1213</v>
      </c>
      <c r="H220" s="190">
        <v>39.039000000000001</v>
      </c>
      <c r="I220" s="191"/>
      <c r="L220" s="186"/>
      <c r="M220" s="192"/>
      <c r="N220" s="193"/>
      <c r="O220" s="193"/>
      <c r="P220" s="193"/>
      <c r="Q220" s="193"/>
      <c r="R220" s="193"/>
      <c r="S220" s="193"/>
      <c r="T220" s="194"/>
      <c r="AT220" s="188" t="s">
        <v>176</v>
      </c>
      <c r="AU220" s="188" t="s">
        <v>84</v>
      </c>
      <c r="AV220" s="12" t="s">
        <v>84</v>
      </c>
      <c r="AW220" s="12" t="s">
        <v>35</v>
      </c>
      <c r="AX220" s="12" t="s">
        <v>80</v>
      </c>
      <c r="AY220" s="188" t="s">
        <v>166</v>
      </c>
    </row>
    <row r="221" s="12" customFormat="1">
      <c r="B221" s="186"/>
      <c r="D221" s="187" t="s">
        <v>176</v>
      </c>
      <c r="F221" s="189" t="s">
        <v>1214</v>
      </c>
      <c r="H221" s="190">
        <v>42.942999999999998</v>
      </c>
      <c r="I221" s="191"/>
      <c r="L221" s="186"/>
      <c r="M221" s="192"/>
      <c r="N221" s="193"/>
      <c r="O221" s="193"/>
      <c r="P221" s="193"/>
      <c r="Q221" s="193"/>
      <c r="R221" s="193"/>
      <c r="S221" s="193"/>
      <c r="T221" s="194"/>
      <c r="AT221" s="188" t="s">
        <v>176</v>
      </c>
      <c r="AU221" s="188" t="s">
        <v>84</v>
      </c>
      <c r="AV221" s="12" t="s">
        <v>84</v>
      </c>
      <c r="AW221" s="12" t="s">
        <v>4</v>
      </c>
      <c r="AX221" s="12" t="s">
        <v>80</v>
      </c>
      <c r="AY221" s="188" t="s">
        <v>166</v>
      </c>
    </row>
    <row r="222" s="1" customFormat="1" ht="16.5" customHeight="1">
      <c r="B222" s="173"/>
      <c r="C222" s="174" t="s">
        <v>454</v>
      </c>
      <c r="D222" s="174" t="s">
        <v>169</v>
      </c>
      <c r="E222" s="175" t="s">
        <v>587</v>
      </c>
      <c r="F222" s="176" t="s">
        <v>588</v>
      </c>
      <c r="G222" s="177" t="s">
        <v>172</v>
      </c>
      <c r="H222" s="178">
        <v>39.039000000000001</v>
      </c>
      <c r="I222" s="179"/>
      <c r="J222" s="180">
        <f>ROUND(I222*H222,2)</f>
        <v>0</v>
      </c>
      <c r="K222" s="176" t="s">
        <v>173</v>
      </c>
      <c r="L222" s="35"/>
      <c r="M222" s="181" t="s">
        <v>3</v>
      </c>
      <c r="N222" s="182" t="s">
        <v>45</v>
      </c>
      <c r="O222" s="65"/>
      <c r="P222" s="183">
        <f>O222*H222</f>
        <v>0</v>
      </c>
      <c r="Q222" s="183">
        <v>0</v>
      </c>
      <c r="R222" s="183">
        <f>Q222*H222</f>
        <v>0</v>
      </c>
      <c r="S222" s="183">
        <v>0</v>
      </c>
      <c r="T222" s="184">
        <f>S222*H222</f>
        <v>0</v>
      </c>
      <c r="AR222" s="17" t="s">
        <v>184</v>
      </c>
      <c r="AT222" s="17" t="s">
        <v>169</v>
      </c>
      <c r="AU222" s="17" t="s">
        <v>84</v>
      </c>
      <c r="AY222" s="17" t="s">
        <v>166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7" t="s">
        <v>84</v>
      </c>
      <c r="BK222" s="185">
        <f>ROUND(I222*H222,2)</f>
        <v>0</v>
      </c>
      <c r="BL222" s="17" t="s">
        <v>184</v>
      </c>
      <c r="BM222" s="17" t="s">
        <v>1215</v>
      </c>
    </row>
    <row r="223" s="1" customFormat="1" ht="16.5" customHeight="1">
      <c r="B223" s="173"/>
      <c r="C223" s="174" t="s">
        <v>458</v>
      </c>
      <c r="D223" s="174" t="s">
        <v>169</v>
      </c>
      <c r="E223" s="175" t="s">
        <v>591</v>
      </c>
      <c r="F223" s="176" t="s">
        <v>592</v>
      </c>
      <c r="G223" s="177" t="s">
        <v>172</v>
      </c>
      <c r="H223" s="178">
        <v>39.039000000000001</v>
      </c>
      <c r="I223" s="179"/>
      <c r="J223" s="180">
        <f>ROUND(I223*H223,2)</f>
        <v>0</v>
      </c>
      <c r="K223" s="176" t="s">
        <v>173</v>
      </c>
      <c r="L223" s="35"/>
      <c r="M223" s="181" t="s">
        <v>3</v>
      </c>
      <c r="N223" s="182" t="s">
        <v>45</v>
      </c>
      <c r="O223" s="65"/>
      <c r="P223" s="183">
        <f>O223*H223</f>
        <v>0</v>
      </c>
      <c r="Q223" s="183">
        <v>0</v>
      </c>
      <c r="R223" s="183">
        <f>Q223*H223</f>
        <v>0</v>
      </c>
      <c r="S223" s="183">
        <v>0</v>
      </c>
      <c r="T223" s="184">
        <f>S223*H223</f>
        <v>0</v>
      </c>
      <c r="AR223" s="17" t="s">
        <v>184</v>
      </c>
      <c r="AT223" s="17" t="s">
        <v>169</v>
      </c>
      <c r="AU223" s="17" t="s">
        <v>84</v>
      </c>
      <c r="AY223" s="17" t="s">
        <v>166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7" t="s">
        <v>84</v>
      </c>
      <c r="BK223" s="185">
        <f>ROUND(I223*H223,2)</f>
        <v>0</v>
      </c>
      <c r="BL223" s="17" t="s">
        <v>184</v>
      </c>
      <c r="BM223" s="17" t="s">
        <v>1216</v>
      </c>
    </row>
    <row r="224" s="1" customFormat="1" ht="22.5" customHeight="1">
      <c r="B224" s="173"/>
      <c r="C224" s="174" t="s">
        <v>462</v>
      </c>
      <c r="D224" s="174" t="s">
        <v>169</v>
      </c>
      <c r="E224" s="175" t="s">
        <v>595</v>
      </c>
      <c r="F224" s="176" t="s">
        <v>596</v>
      </c>
      <c r="G224" s="177" t="s">
        <v>356</v>
      </c>
      <c r="H224" s="213"/>
      <c r="I224" s="179"/>
      <c r="J224" s="180">
        <f>ROUND(I224*H224,2)</f>
        <v>0</v>
      </c>
      <c r="K224" s="176" t="s">
        <v>173</v>
      </c>
      <c r="L224" s="35"/>
      <c r="M224" s="181" t="s">
        <v>3</v>
      </c>
      <c r="N224" s="182" t="s">
        <v>45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AR224" s="17" t="s">
        <v>184</v>
      </c>
      <c r="AT224" s="17" t="s">
        <v>169</v>
      </c>
      <c r="AU224" s="17" t="s">
        <v>84</v>
      </c>
      <c r="AY224" s="17" t="s">
        <v>166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7" t="s">
        <v>84</v>
      </c>
      <c r="BK224" s="185">
        <f>ROUND(I224*H224,2)</f>
        <v>0</v>
      </c>
      <c r="BL224" s="17" t="s">
        <v>184</v>
      </c>
      <c r="BM224" s="17" t="s">
        <v>1217</v>
      </c>
    </row>
    <row r="225" s="11" customFormat="1" ht="22.8" customHeight="1">
      <c r="B225" s="160"/>
      <c r="D225" s="161" t="s">
        <v>72</v>
      </c>
      <c r="E225" s="171" t="s">
        <v>598</v>
      </c>
      <c r="F225" s="171" t="s">
        <v>599</v>
      </c>
      <c r="I225" s="163"/>
      <c r="J225" s="172">
        <f>BK225</f>
        <v>0</v>
      </c>
      <c r="L225" s="160"/>
      <c r="M225" s="165"/>
      <c r="N225" s="166"/>
      <c r="O225" s="166"/>
      <c r="P225" s="167">
        <f>SUM(P226:P231)</f>
        <v>0</v>
      </c>
      <c r="Q225" s="166"/>
      <c r="R225" s="167">
        <f>SUM(R226:R231)</f>
        <v>0.0185402</v>
      </c>
      <c r="S225" s="166"/>
      <c r="T225" s="168">
        <f>SUM(T226:T231)</f>
        <v>0</v>
      </c>
      <c r="AR225" s="161" t="s">
        <v>84</v>
      </c>
      <c r="AT225" s="169" t="s">
        <v>72</v>
      </c>
      <c r="AU225" s="169" t="s">
        <v>80</v>
      </c>
      <c r="AY225" s="161" t="s">
        <v>166</v>
      </c>
      <c r="BK225" s="170">
        <f>SUM(BK226:BK231)</f>
        <v>0</v>
      </c>
    </row>
    <row r="226" s="1" customFormat="1" ht="16.5" customHeight="1">
      <c r="B226" s="173"/>
      <c r="C226" s="174" t="s">
        <v>466</v>
      </c>
      <c r="D226" s="174" t="s">
        <v>169</v>
      </c>
      <c r="E226" s="175" t="s">
        <v>601</v>
      </c>
      <c r="F226" s="176" t="s">
        <v>602</v>
      </c>
      <c r="G226" s="177" t="s">
        <v>172</v>
      </c>
      <c r="H226" s="178">
        <v>27.265000000000001</v>
      </c>
      <c r="I226" s="179"/>
      <c r="J226" s="180">
        <f>ROUND(I226*H226,2)</f>
        <v>0</v>
      </c>
      <c r="K226" s="176" t="s">
        <v>173</v>
      </c>
      <c r="L226" s="35"/>
      <c r="M226" s="181" t="s">
        <v>3</v>
      </c>
      <c r="N226" s="182" t="s">
        <v>45</v>
      </c>
      <c r="O226" s="65"/>
      <c r="P226" s="183">
        <f>O226*H226</f>
        <v>0</v>
      </c>
      <c r="Q226" s="183">
        <v>8.0000000000000007E-05</v>
      </c>
      <c r="R226" s="183">
        <f>Q226*H226</f>
        <v>0.0021812000000000003</v>
      </c>
      <c r="S226" s="183">
        <v>0</v>
      </c>
      <c r="T226" s="184">
        <f>S226*H226</f>
        <v>0</v>
      </c>
      <c r="AR226" s="17" t="s">
        <v>184</v>
      </c>
      <c r="AT226" s="17" t="s">
        <v>169</v>
      </c>
      <c r="AU226" s="17" t="s">
        <v>84</v>
      </c>
      <c r="AY226" s="17" t="s">
        <v>166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7" t="s">
        <v>84</v>
      </c>
      <c r="BK226" s="185">
        <f>ROUND(I226*H226,2)</f>
        <v>0</v>
      </c>
      <c r="BL226" s="17" t="s">
        <v>184</v>
      </c>
      <c r="BM226" s="17" t="s">
        <v>1218</v>
      </c>
    </row>
    <row r="227" s="12" customFormat="1">
      <c r="B227" s="186"/>
      <c r="D227" s="187" t="s">
        <v>176</v>
      </c>
      <c r="E227" s="188" t="s">
        <v>3</v>
      </c>
      <c r="F227" s="189" t="s">
        <v>1219</v>
      </c>
      <c r="H227" s="190">
        <v>27.265000000000001</v>
      </c>
      <c r="I227" s="191"/>
      <c r="L227" s="186"/>
      <c r="M227" s="192"/>
      <c r="N227" s="193"/>
      <c r="O227" s="193"/>
      <c r="P227" s="193"/>
      <c r="Q227" s="193"/>
      <c r="R227" s="193"/>
      <c r="S227" s="193"/>
      <c r="T227" s="194"/>
      <c r="AT227" s="188" t="s">
        <v>176</v>
      </c>
      <c r="AU227" s="188" t="s">
        <v>84</v>
      </c>
      <c r="AV227" s="12" t="s">
        <v>84</v>
      </c>
      <c r="AW227" s="12" t="s">
        <v>35</v>
      </c>
      <c r="AX227" s="12" t="s">
        <v>80</v>
      </c>
      <c r="AY227" s="188" t="s">
        <v>166</v>
      </c>
    </row>
    <row r="228" s="1" customFormat="1" ht="16.5" customHeight="1">
      <c r="B228" s="173"/>
      <c r="C228" s="174" t="s">
        <v>470</v>
      </c>
      <c r="D228" s="174" t="s">
        <v>169</v>
      </c>
      <c r="E228" s="175" t="s">
        <v>609</v>
      </c>
      <c r="F228" s="176" t="s">
        <v>610</v>
      </c>
      <c r="G228" s="177" t="s">
        <v>172</v>
      </c>
      <c r="H228" s="178">
        <v>27.265000000000001</v>
      </c>
      <c r="I228" s="179"/>
      <c r="J228" s="180">
        <f>ROUND(I228*H228,2)</f>
        <v>0</v>
      </c>
      <c r="K228" s="176" t="s">
        <v>173</v>
      </c>
      <c r="L228" s="35"/>
      <c r="M228" s="181" t="s">
        <v>3</v>
      </c>
      <c r="N228" s="182" t="s">
        <v>45</v>
      </c>
      <c r="O228" s="65"/>
      <c r="P228" s="183">
        <f>O228*H228</f>
        <v>0</v>
      </c>
      <c r="Q228" s="183">
        <v>0.00013999999999999999</v>
      </c>
      <c r="R228" s="183">
        <f>Q228*H228</f>
        <v>0.0038170999999999999</v>
      </c>
      <c r="S228" s="183">
        <v>0</v>
      </c>
      <c r="T228" s="184">
        <f>S228*H228</f>
        <v>0</v>
      </c>
      <c r="AR228" s="17" t="s">
        <v>184</v>
      </c>
      <c r="AT228" s="17" t="s">
        <v>169</v>
      </c>
      <c r="AU228" s="17" t="s">
        <v>84</v>
      </c>
      <c r="AY228" s="17" t="s">
        <v>166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7" t="s">
        <v>84</v>
      </c>
      <c r="BK228" s="185">
        <f>ROUND(I228*H228,2)</f>
        <v>0</v>
      </c>
      <c r="BL228" s="17" t="s">
        <v>184</v>
      </c>
      <c r="BM228" s="17" t="s">
        <v>1220</v>
      </c>
    </row>
    <row r="229" s="12" customFormat="1">
      <c r="B229" s="186"/>
      <c r="D229" s="187" t="s">
        <v>176</v>
      </c>
      <c r="E229" s="188" t="s">
        <v>3</v>
      </c>
      <c r="F229" s="189" t="s">
        <v>1221</v>
      </c>
      <c r="H229" s="190">
        <v>27.265000000000001</v>
      </c>
      <c r="I229" s="191"/>
      <c r="L229" s="186"/>
      <c r="M229" s="192"/>
      <c r="N229" s="193"/>
      <c r="O229" s="193"/>
      <c r="P229" s="193"/>
      <c r="Q229" s="193"/>
      <c r="R229" s="193"/>
      <c r="S229" s="193"/>
      <c r="T229" s="194"/>
      <c r="AT229" s="188" t="s">
        <v>176</v>
      </c>
      <c r="AU229" s="188" t="s">
        <v>84</v>
      </c>
      <c r="AV229" s="12" t="s">
        <v>84</v>
      </c>
      <c r="AW229" s="12" t="s">
        <v>35</v>
      </c>
      <c r="AX229" s="12" t="s">
        <v>80</v>
      </c>
      <c r="AY229" s="188" t="s">
        <v>166</v>
      </c>
    </row>
    <row r="230" s="1" customFormat="1" ht="16.5" customHeight="1">
      <c r="B230" s="173"/>
      <c r="C230" s="174" t="s">
        <v>474</v>
      </c>
      <c r="D230" s="174" t="s">
        <v>169</v>
      </c>
      <c r="E230" s="175" t="s">
        <v>614</v>
      </c>
      <c r="F230" s="176" t="s">
        <v>615</v>
      </c>
      <c r="G230" s="177" t="s">
        <v>172</v>
      </c>
      <c r="H230" s="178">
        <v>27.265000000000001</v>
      </c>
      <c r="I230" s="179"/>
      <c r="J230" s="180">
        <f>ROUND(I230*H230,2)</f>
        <v>0</v>
      </c>
      <c r="K230" s="176" t="s">
        <v>173</v>
      </c>
      <c r="L230" s="35"/>
      <c r="M230" s="181" t="s">
        <v>3</v>
      </c>
      <c r="N230" s="182" t="s">
        <v>45</v>
      </c>
      <c r="O230" s="65"/>
      <c r="P230" s="183">
        <f>O230*H230</f>
        <v>0</v>
      </c>
      <c r="Q230" s="183">
        <v>0.00023000000000000001</v>
      </c>
      <c r="R230" s="183">
        <f>Q230*H230</f>
        <v>0.00627095</v>
      </c>
      <c r="S230" s="183">
        <v>0</v>
      </c>
      <c r="T230" s="184">
        <f>S230*H230</f>
        <v>0</v>
      </c>
      <c r="AR230" s="17" t="s">
        <v>184</v>
      </c>
      <c r="AT230" s="17" t="s">
        <v>169</v>
      </c>
      <c r="AU230" s="17" t="s">
        <v>84</v>
      </c>
      <c r="AY230" s="17" t="s">
        <v>166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7" t="s">
        <v>84</v>
      </c>
      <c r="BK230" s="185">
        <f>ROUND(I230*H230,2)</f>
        <v>0</v>
      </c>
      <c r="BL230" s="17" t="s">
        <v>184</v>
      </c>
      <c r="BM230" s="17" t="s">
        <v>1222</v>
      </c>
    </row>
    <row r="231" s="1" customFormat="1" ht="16.5" customHeight="1">
      <c r="B231" s="173"/>
      <c r="C231" s="174" t="s">
        <v>478</v>
      </c>
      <c r="D231" s="174" t="s">
        <v>169</v>
      </c>
      <c r="E231" s="175" t="s">
        <v>618</v>
      </c>
      <c r="F231" s="176" t="s">
        <v>619</v>
      </c>
      <c r="G231" s="177" t="s">
        <v>172</v>
      </c>
      <c r="H231" s="178">
        <v>27.265000000000001</v>
      </c>
      <c r="I231" s="179"/>
      <c r="J231" s="180">
        <f>ROUND(I231*H231,2)</f>
        <v>0</v>
      </c>
      <c r="K231" s="176" t="s">
        <v>173</v>
      </c>
      <c r="L231" s="35"/>
      <c r="M231" s="181" t="s">
        <v>3</v>
      </c>
      <c r="N231" s="182" t="s">
        <v>45</v>
      </c>
      <c r="O231" s="65"/>
      <c r="P231" s="183">
        <f>O231*H231</f>
        <v>0</v>
      </c>
      <c r="Q231" s="183">
        <v>0.00023000000000000001</v>
      </c>
      <c r="R231" s="183">
        <f>Q231*H231</f>
        <v>0.00627095</v>
      </c>
      <c r="S231" s="183">
        <v>0</v>
      </c>
      <c r="T231" s="184">
        <f>S231*H231</f>
        <v>0</v>
      </c>
      <c r="AR231" s="17" t="s">
        <v>184</v>
      </c>
      <c r="AT231" s="17" t="s">
        <v>169</v>
      </c>
      <c r="AU231" s="17" t="s">
        <v>84</v>
      </c>
      <c r="AY231" s="17" t="s">
        <v>166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7" t="s">
        <v>84</v>
      </c>
      <c r="BK231" s="185">
        <f>ROUND(I231*H231,2)</f>
        <v>0</v>
      </c>
      <c r="BL231" s="17" t="s">
        <v>184</v>
      </c>
      <c r="BM231" s="17" t="s">
        <v>1223</v>
      </c>
    </row>
    <row r="232" s="11" customFormat="1" ht="22.8" customHeight="1">
      <c r="B232" s="160"/>
      <c r="D232" s="161" t="s">
        <v>72</v>
      </c>
      <c r="E232" s="171" t="s">
        <v>677</v>
      </c>
      <c r="F232" s="171" t="s">
        <v>678</v>
      </c>
      <c r="I232" s="163"/>
      <c r="J232" s="172">
        <f>BK232</f>
        <v>0</v>
      </c>
      <c r="L232" s="160"/>
      <c r="M232" s="165"/>
      <c r="N232" s="166"/>
      <c r="O232" s="166"/>
      <c r="P232" s="167">
        <f>SUM(P233:P235)</f>
        <v>0</v>
      </c>
      <c r="Q232" s="166"/>
      <c r="R232" s="167">
        <f>SUM(R233:R235)</f>
        <v>0.16400000000000001</v>
      </c>
      <c r="S232" s="166"/>
      <c r="T232" s="168">
        <f>SUM(T233:T235)</f>
        <v>0</v>
      </c>
      <c r="AR232" s="161" t="s">
        <v>84</v>
      </c>
      <c r="AT232" s="169" t="s">
        <v>72</v>
      </c>
      <c r="AU232" s="169" t="s">
        <v>80</v>
      </c>
      <c r="AY232" s="161" t="s">
        <v>166</v>
      </c>
      <c r="BK232" s="170">
        <f>SUM(BK233:BK235)</f>
        <v>0</v>
      </c>
    </row>
    <row r="233" s="1" customFormat="1" ht="22.5" customHeight="1">
      <c r="B233" s="173"/>
      <c r="C233" s="174" t="s">
        <v>482</v>
      </c>
      <c r="D233" s="174" t="s">
        <v>169</v>
      </c>
      <c r="E233" s="175" t="s">
        <v>680</v>
      </c>
      <c r="F233" s="176" t="s">
        <v>681</v>
      </c>
      <c r="G233" s="177" t="s">
        <v>172</v>
      </c>
      <c r="H233" s="178">
        <v>27.265000000000001</v>
      </c>
      <c r="I233" s="179"/>
      <c r="J233" s="180">
        <f>ROUND(I233*H233,2)</f>
        <v>0</v>
      </c>
      <c r="K233" s="176" t="s">
        <v>173</v>
      </c>
      <c r="L233" s="35"/>
      <c r="M233" s="181" t="s">
        <v>3</v>
      </c>
      <c r="N233" s="182" t="s">
        <v>45</v>
      </c>
      <c r="O233" s="65"/>
      <c r="P233" s="183">
        <f>O233*H233</f>
        <v>0</v>
      </c>
      <c r="Q233" s="183">
        <v>0</v>
      </c>
      <c r="R233" s="183">
        <f>Q233*H233</f>
        <v>0</v>
      </c>
      <c r="S233" s="183">
        <v>0</v>
      </c>
      <c r="T233" s="184">
        <f>S233*H233</f>
        <v>0</v>
      </c>
      <c r="AR233" s="17" t="s">
        <v>184</v>
      </c>
      <c r="AT233" s="17" t="s">
        <v>169</v>
      </c>
      <c r="AU233" s="17" t="s">
        <v>84</v>
      </c>
      <c r="AY233" s="17" t="s">
        <v>166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7" t="s">
        <v>84</v>
      </c>
      <c r="BK233" s="185">
        <f>ROUND(I233*H233,2)</f>
        <v>0</v>
      </c>
      <c r="BL233" s="17" t="s">
        <v>184</v>
      </c>
      <c r="BM233" s="17" t="s">
        <v>1224</v>
      </c>
    </row>
    <row r="234" s="12" customFormat="1">
      <c r="B234" s="186"/>
      <c r="D234" s="187" t="s">
        <v>176</v>
      </c>
      <c r="E234" s="188" t="s">
        <v>3</v>
      </c>
      <c r="F234" s="189" t="s">
        <v>1225</v>
      </c>
      <c r="H234" s="190">
        <v>27.265000000000001</v>
      </c>
      <c r="I234" s="191"/>
      <c r="L234" s="186"/>
      <c r="M234" s="192"/>
      <c r="N234" s="193"/>
      <c r="O234" s="193"/>
      <c r="P234" s="193"/>
      <c r="Q234" s="193"/>
      <c r="R234" s="193"/>
      <c r="S234" s="193"/>
      <c r="T234" s="194"/>
      <c r="AT234" s="188" t="s">
        <v>176</v>
      </c>
      <c r="AU234" s="188" t="s">
        <v>84</v>
      </c>
      <c r="AV234" s="12" t="s">
        <v>84</v>
      </c>
      <c r="AW234" s="12" t="s">
        <v>35</v>
      </c>
      <c r="AX234" s="12" t="s">
        <v>80</v>
      </c>
      <c r="AY234" s="188" t="s">
        <v>166</v>
      </c>
    </row>
    <row r="235" s="1" customFormat="1" ht="16.5" customHeight="1">
      <c r="B235" s="173"/>
      <c r="C235" s="203" t="s">
        <v>486</v>
      </c>
      <c r="D235" s="203" t="s">
        <v>202</v>
      </c>
      <c r="E235" s="204" t="s">
        <v>685</v>
      </c>
      <c r="F235" s="205" t="s">
        <v>686</v>
      </c>
      <c r="G235" s="206" t="s">
        <v>296</v>
      </c>
      <c r="H235" s="207">
        <v>0.16400000000000001</v>
      </c>
      <c r="I235" s="208"/>
      <c r="J235" s="209">
        <f>ROUND(I235*H235,2)</f>
        <v>0</v>
      </c>
      <c r="K235" s="205" t="s">
        <v>205</v>
      </c>
      <c r="L235" s="210"/>
      <c r="M235" s="222" t="s">
        <v>3</v>
      </c>
      <c r="N235" s="223" t="s">
        <v>45</v>
      </c>
      <c r="O235" s="219"/>
      <c r="P235" s="220">
        <f>O235*H235</f>
        <v>0</v>
      </c>
      <c r="Q235" s="220">
        <v>1</v>
      </c>
      <c r="R235" s="220">
        <f>Q235*H235</f>
        <v>0.16400000000000001</v>
      </c>
      <c r="S235" s="220">
        <v>0</v>
      </c>
      <c r="T235" s="221">
        <f>S235*H235</f>
        <v>0</v>
      </c>
      <c r="AR235" s="17" t="s">
        <v>334</v>
      </c>
      <c r="AT235" s="17" t="s">
        <v>202</v>
      </c>
      <c r="AU235" s="17" t="s">
        <v>84</v>
      </c>
      <c r="AY235" s="17" t="s">
        <v>166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17" t="s">
        <v>84</v>
      </c>
      <c r="BK235" s="185">
        <f>ROUND(I235*H235,2)</f>
        <v>0</v>
      </c>
      <c r="BL235" s="17" t="s">
        <v>184</v>
      </c>
      <c r="BM235" s="17" t="s">
        <v>1226</v>
      </c>
    </row>
    <row r="236" s="1" customFormat="1" ht="6.96" customHeight="1">
      <c r="B236" s="50"/>
      <c r="C236" s="51"/>
      <c r="D236" s="51"/>
      <c r="E236" s="51"/>
      <c r="F236" s="51"/>
      <c r="G236" s="51"/>
      <c r="H236" s="51"/>
      <c r="I236" s="135"/>
      <c r="J236" s="51"/>
      <c r="K236" s="51"/>
      <c r="L236" s="35"/>
    </row>
  </sheetData>
  <autoFilter ref="C103:K23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0:H90"/>
    <mergeCell ref="E94:H94"/>
    <mergeCell ref="E92:H92"/>
    <mergeCell ref="E96:H9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6</v>
      </c>
      <c r="AT2" s="17" t="s">
        <v>111</v>
      </c>
    </row>
    <row r="3" ht="6.96" customHeight="1">
      <c r="B3" s="18"/>
      <c r="C3" s="19"/>
      <c r="D3" s="19"/>
      <c r="E3" s="19"/>
      <c r="F3" s="19"/>
      <c r="G3" s="19"/>
      <c r="H3" s="19"/>
      <c r="I3" s="117"/>
      <c r="J3" s="19"/>
      <c r="K3" s="19"/>
      <c r="L3" s="20"/>
      <c r="AT3" s="17" t="s">
        <v>80</v>
      </c>
    </row>
    <row r="4" ht="24.96" customHeight="1">
      <c r="B4" s="20"/>
      <c r="D4" s="21" t="s">
        <v>124</v>
      </c>
      <c r="L4" s="20"/>
      <c r="M4" s="22" t="s">
        <v>11</v>
      </c>
      <c r="AT4" s="17" t="s">
        <v>4</v>
      </c>
    </row>
    <row r="5" ht="6.96" customHeight="1">
      <c r="B5" s="20"/>
      <c r="L5" s="20"/>
    </row>
    <row r="6" ht="12" customHeight="1">
      <c r="B6" s="20"/>
      <c r="D6" s="29" t="s">
        <v>17</v>
      </c>
      <c r="L6" s="20"/>
    </row>
    <row r="7" ht="16.5" customHeight="1">
      <c r="B7" s="20"/>
      <c r="E7" s="118" t="str">
        <f>'Rekapitulace stavby'!K6</f>
        <v>STAVEBNÍ ÚPRAVY OBJEKTU TOVÁRNÍ 44</v>
      </c>
      <c r="F7" s="29"/>
      <c r="G7" s="29"/>
      <c r="H7" s="29"/>
      <c r="L7" s="20"/>
    </row>
    <row r="8">
      <c r="B8" s="20"/>
      <c r="D8" s="29" t="s">
        <v>125</v>
      </c>
      <c r="L8" s="20"/>
    </row>
    <row r="9" ht="16.5" customHeight="1">
      <c r="B9" s="20"/>
      <c r="E9" s="118" t="s">
        <v>749</v>
      </c>
      <c r="L9" s="20"/>
    </row>
    <row r="10" ht="12" customHeight="1">
      <c r="B10" s="20"/>
      <c r="D10" s="29" t="s">
        <v>127</v>
      </c>
      <c r="L10" s="20"/>
    </row>
    <row r="11" s="1" customFormat="1" ht="16.5" customHeight="1">
      <c r="B11" s="35"/>
      <c r="E11" s="29" t="s">
        <v>750</v>
      </c>
      <c r="F11" s="1"/>
      <c r="G11" s="1"/>
      <c r="H11" s="1"/>
      <c r="I11" s="119"/>
      <c r="L11" s="35"/>
    </row>
    <row r="12" s="1" customFormat="1" ht="12" customHeight="1">
      <c r="B12" s="35"/>
      <c r="D12" s="29" t="s">
        <v>751</v>
      </c>
      <c r="I12" s="119"/>
      <c r="L12" s="35"/>
    </row>
    <row r="13" s="1" customFormat="1" ht="36.96" customHeight="1">
      <c r="B13" s="35"/>
      <c r="E13" s="56" t="s">
        <v>1227</v>
      </c>
      <c r="F13" s="1"/>
      <c r="G13" s="1"/>
      <c r="H13" s="1"/>
      <c r="I13" s="119"/>
      <c r="L13" s="35"/>
    </row>
    <row r="14" s="1" customFormat="1">
      <c r="B14" s="35"/>
      <c r="I14" s="119"/>
      <c r="L14" s="35"/>
    </row>
    <row r="15" s="1" customFormat="1" ht="12" customHeight="1">
      <c r="B15" s="35"/>
      <c r="D15" s="29" t="s">
        <v>19</v>
      </c>
      <c r="F15" s="17" t="s">
        <v>3</v>
      </c>
      <c r="I15" s="120" t="s">
        <v>20</v>
      </c>
      <c r="J15" s="17" t="s">
        <v>3</v>
      </c>
      <c r="L15" s="35"/>
    </row>
    <row r="16" s="1" customFormat="1" ht="12" customHeight="1">
      <c r="B16" s="35"/>
      <c r="D16" s="29" t="s">
        <v>21</v>
      </c>
      <c r="F16" s="17" t="s">
        <v>22</v>
      </c>
      <c r="I16" s="120" t="s">
        <v>23</v>
      </c>
      <c r="J16" s="58" t="str">
        <f>'Rekapitulace stavby'!AN8</f>
        <v>12. 12. 2018</v>
      </c>
      <c r="L16" s="35"/>
    </row>
    <row r="17" s="1" customFormat="1" ht="10.8" customHeight="1">
      <c r="B17" s="35"/>
      <c r="I17" s="119"/>
      <c r="L17" s="35"/>
    </row>
    <row r="18" s="1" customFormat="1" ht="12" customHeight="1">
      <c r="B18" s="35"/>
      <c r="D18" s="29" t="s">
        <v>25</v>
      </c>
      <c r="I18" s="120" t="s">
        <v>26</v>
      </c>
      <c r="J18" s="17" t="s">
        <v>3</v>
      </c>
      <c r="L18" s="35"/>
    </row>
    <row r="19" s="1" customFormat="1" ht="18" customHeight="1">
      <c r="B19" s="35"/>
      <c r="E19" s="17" t="s">
        <v>27</v>
      </c>
      <c r="I19" s="120" t="s">
        <v>28</v>
      </c>
      <c r="J19" s="17" t="s">
        <v>3</v>
      </c>
      <c r="L19" s="35"/>
    </row>
    <row r="20" s="1" customFormat="1" ht="6.96" customHeight="1">
      <c r="B20" s="35"/>
      <c r="I20" s="119"/>
      <c r="L20" s="35"/>
    </row>
    <row r="21" s="1" customFormat="1" ht="12" customHeight="1">
      <c r="B21" s="35"/>
      <c r="D21" s="29" t="s">
        <v>29</v>
      </c>
      <c r="I21" s="120" t="s">
        <v>26</v>
      </c>
      <c r="J21" s="30" t="str">
        <f>'Rekapitulace stavby'!AN13</f>
        <v>Vyplň údaj</v>
      </c>
      <c r="L21" s="35"/>
    </row>
    <row r="22" s="1" customFormat="1" ht="18" customHeight="1">
      <c r="B22" s="35"/>
      <c r="E22" s="30" t="str">
        <f>'Rekapitulace stavby'!E14</f>
        <v>Vyplň údaj</v>
      </c>
      <c r="F22" s="17"/>
      <c r="G22" s="17"/>
      <c r="H22" s="17"/>
      <c r="I22" s="120" t="s">
        <v>28</v>
      </c>
      <c r="J22" s="30" t="str">
        <f>'Rekapitulace stavby'!AN14</f>
        <v>Vyplň údaj</v>
      </c>
      <c r="L22" s="35"/>
    </row>
    <row r="23" s="1" customFormat="1" ht="6.96" customHeight="1">
      <c r="B23" s="35"/>
      <c r="I23" s="119"/>
      <c r="L23" s="35"/>
    </row>
    <row r="24" s="1" customFormat="1" ht="12" customHeight="1">
      <c r="B24" s="35"/>
      <c r="D24" s="29" t="s">
        <v>31</v>
      </c>
      <c r="I24" s="120" t="s">
        <v>26</v>
      </c>
      <c r="J24" s="17" t="s">
        <v>32</v>
      </c>
      <c r="L24" s="35"/>
    </row>
    <row r="25" s="1" customFormat="1" ht="18" customHeight="1">
      <c r="B25" s="35"/>
      <c r="E25" s="17" t="s">
        <v>33</v>
      </c>
      <c r="I25" s="120" t="s">
        <v>28</v>
      </c>
      <c r="J25" s="17" t="s">
        <v>34</v>
      </c>
      <c r="L25" s="35"/>
    </row>
    <row r="26" s="1" customFormat="1" ht="6.96" customHeight="1">
      <c r="B26" s="35"/>
      <c r="I26" s="119"/>
      <c r="L26" s="35"/>
    </row>
    <row r="27" s="1" customFormat="1" ht="12" customHeight="1">
      <c r="B27" s="35"/>
      <c r="D27" s="29" t="s">
        <v>36</v>
      </c>
      <c r="I27" s="120" t="s">
        <v>26</v>
      </c>
      <c r="J27" s="17" t="s">
        <v>32</v>
      </c>
      <c r="L27" s="35"/>
    </row>
    <row r="28" s="1" customFormat="1" ht="18" customHeight="1">
      <c r="B28" s="35"/>
      <c r="E28" s="17" t="s">
        <v>33</v>
      </c>
      <c r="I28" s="120" t="s">
        <v>28</v>
      </c>
      <c r="J28" s="17" t="s">
        <v>34</v>
      </c>
      <c r="L28" s="35"/>
    </row>
    <row r="29" s="1" customFormat="1" ht="6.96" customHeight="1">
      <c r="B29" s="35"/>
      <c r="I29" s="119"/>
      <c r="L29" s="35"/>
    </row>
    <row r="30" s="1" customFormat="1" ht="12" customHeight="1">
      <c r="B30" s="35"/>
      <c r="D30" s="29" t="s">
        <v>37</v>
      </c>
      <c r="I30" s="119"/>
      <c r="L30" s="35"/>
    </row>
    <row r="31" s="7" customFormat="1" ht="16.5" customHeight="1">
      <c r="B31" s="121"/>
      <c r="E31" s="33" t="s">
        <v>3</v>
      </c>
      <c r="F31" s="33"/>
      <c r="G31" s="33"/>
      <c r="H31" s="33"/>
      <c r="I31" s="122"/>
      <c r="L31" s="121"/>
    </row>
    <row r="32" s="1" customFormat="1" ht="6.96" customHeight="1">
      <c r="B32" s="35"/>
      <c r="I32" s="119"/>
      <c r="L32" s="35"/>
    </row>
    <row r="33" s="1" customFormat="1" ht="6.96" customHeight="1">
      <c r="B33" s="35"/>
      <c r="D33" s="61"/>
      <c r="E33" s="61"/>
      <c r="F33" s="61"/>
      <c r="G33" s="61"/>
      <c r="H33" s="61"/>
      <c r="I33" s="123"/>
      <c r="J33" s="61"/>
      <c r="K33" s="61"/>
      <c r="L33" s="35"/>
    </row>
    <row r="34" s="1" customFormat="1" ht="25.44" customHeight="1">
      <c r="B34" s="35"/>
      <c r="D34" s="124" t="s">
        <v>39</v>
      </c>
      <c r="I34" s="119"/>
      <c r="J34" s="81">
        <f>ROUND(J104, 2)</f>
        <v>0</v>
      </c>
      <c r="L34" s="35"/>
    </row>
    <row r="35" s="1" customFormat="1" ht="6.96" customHeight="1">
      <c r="B35" s="35"/>
      <c r="D35" s="61"/>
      <c r="E35" s="61"/>
      <c r="F35" s="61"/>
      <c r="G35" s="61"/>
      <c r="H35" s="61"/>
      <c r="I35" s="123"/>
      <c r="J35" s="61"/>
      <c r="K35" s="61"/>
      <c r="L35" s="35"/>
    </row>
    <row r="36" s="1" customFormat="1" ht="14.4" customHeight="1">
      <c r="B36" s="35"/>
      <c r="F36" s="39" t="s">
        <v>41</v>
      </c>
      <c r="I36" s="125" t="s">
        <v>40</v>
      </c>
      <c r="J36" s="39" t="s">
        <v>42</v>
      </c>
      <c r="L36" s="35"/>
    </row>
    <row r="37" s="1" customFormat="1" ht="14.4" customHeight="1">
      <c r="B37" s="35"/>
      <c r="D37" s="29" t="s">
        <v>43</v>
      </c>
      <c r="E37" s="29" t="s">
        <v>44</v>
      </c>
      <c r="F37" s="126">
        <f>ROUND((SUM(BE104:BE230)),  2)</f>
        <v>0</v>
      </c>
      <c r="I37" s="127">
        <v>0.20999999999999999</v>
      </c>
      <c r="J37" s="126">
        <f>ROUND(((SUM(BE104:BE230))*I37),  2)</f>
        <v>0</v>
      </c>
      <c r="L37" s="35"/>
    </row>
    <row r="38" s="1" customFormat="1" ht="14.4" customHeight="1">
      <c r="B38" s="35"/>
      <c r="E38" s="29" t="s">
        <v>45</v>
      </c>
      <c r="F38" s="126">
        <f>ROUND((SUM(BF104:BF230)),  2)</f>
        <v>0</v>
      </c>
      <c r="I38" s="127">
        <v>0.14999999999999999</v>
      </c>
      <c r="J38" s="126">
        <f>ROUND(((SUM(BF104:BF230))*I38),  2)</f>
        <v>0</v>
      </c>
      <c r="L38" s="35"/>
    </row>
    <row r="39" hidden="1" s="1" customFormat="1" ht="14.4" customHeight="1">
      <c r="B39" s="35"/>
      <c r="E39" s="29" t="s">
        <v>46</v>
      </c>
      <c r="F39" s="126">
        <f>ROUND((SUM(BG104:BG230)),  2)</f>
        <v>0</v>
      </c>
      <c r="I39" s="127">
        <v>0.20999999999999999</v>
      </c>
      <c r="J39" s="126">
        <f>0</f>
        <v>0</v>
      </c>
      <c r="L39" s="35"/>
    </row>
    <row r="40" hidden="1" s="1" customFormat="1" ht="14.4" customHeight="1">
      <c r="B40" s="35"/>
      <c r="E40" s="29" t="s">
        <v>47</v>
      </c>
      <c r="F40" s="126">
        <f>ROUND((SUM(BH104:BH230)),  2)</f>
        <v>0</v>
      </c>
      <c r="I40" s="127">
        <v>0.14999999999999999</v>
      </c>
      <c r="J40" s="126">
        <f>0</f>
        <v>0</v>
      </c>
      <c r="L40" s="35"/>
    </row>
    <row r="41" hidden="1" s="1" customFormat="1" ht="14.4" customHeight="1">
      <c r="B41" s="35"/>
      <c r="E41" s="29" t="s">
        <v>48</v>
      </c>
      <c r="F41" s="126">
        <f>ROUND((SUM(BI104:BI230)),  2)</f>
        <v>0</v>
      </c>
      <c r="I41" s="127">
        <v>0</v>
      </c>
      <c r="J41" s="126">
        <f>0</f>
        <v>0</v>
      </c>
      <c r="L41" s="35"/>
    </row>
    <row r="42" s="1" customFormat="1" ht="6.96" customHeight="1">
      <c r="B42" s="35"/>
      <c r="I42" s="119"/>
      <c r="L42" s="35"/>
    </row>
    <row r="43" s="1" customFormat="1" ht="25.44" customHeight="1">
      <c r="B43" s="35"/>
      <c r="C43" s="128"/>
      <c r="D43" s="129" t="s">
        <v>49</v>
      </c>
      <c r="E43" s="69"/>
      <c r="F43" s="69"/>
      <c r="G43" s="130" t="s">
        <v>50</v>
      </c>
      <c r="H43" s="131" t="s">
        <v>51</v>
      </c>
      <c r="I43" s="132"/>
      <c r="J43" s="133">
        <f>SUM(J34:J41)</f>
        <v>0</v>
      </c>
      <c r="K43" s="134"/>
      <c r="L43" s="35"/>
    </row>
    <row r="44" s="1" customFormat="1" ht="14.4" customHeight="1">
      <c r="B44" s="50"/>
      <c r="C44" s="51"/>
      <c r="D44" s="51"/>
      <c r="E44" s="51"/>
      <c r="F44" s="51"/>
      <c r="G44" s="51"/>
      <c r="H44" s="51"/>
      <c r="I44" s="135"/>
      <c r="J44" s="51"/>
      <c r="K44" s="51"/>
      <c r="L44" s="35"/>
    </row>
    <row r="48" s="1" customFormat="1" ht="6.96" customHeight="1">
      <c r="B48" s="52"/>
      <c r="C48" s="53"/>
      <c r="D48" s="53"/>
      <c r="E48" s="53"/>
      <c r="F48" s="53"/>
      <c r="G48" s="53"/>
      <c r="H48" s="53"/>
      <c r="I48" s="136"/>
      <c r="J48" s="53"/>
      <c r="K48" s="53"/>
      <c r="L48" s="35"/>
    </row>
    <row r="49" s="1" customFormat="1" ht="24.96" customHeight="1">
      <c r="B49" s="35"/>
      <c r="C49" s="21" t="s">
        <v>129</v>
      </c>
      <c r="I49" s="119"/>
      <c r="L49" s="35"/>
    </row>
    <row r="50" s="1" customFormat="1" ht="6.96" customHeight="1">
      <c r="B50" s="35"/>
      <c r="I50" s="119"/>
      <c r="L50" s="35"/>
    </row>
    <row r="51" s="1" customFormat="1" ht="12" customHeight="1">
      <c r="B51" s="35"/>
      <c r="C51" s="29" t="s">
        <v>17</v>
      </c>
      <c r="I51" s="119"/>
      <c r="L51" s="35"/>
    </row>
    <row r="52" s="1" customFormat="1" ht="16.5" customHeight="1">
      <c r="B52" s="35"/>
      <c r="E52" s="118" t="str">
        <f>E7</f>
        <v>STAVEBNÍ ÚPRAVY OBJEKTU TOVÁRNÍ 44</v>
      </c>
      <c r="F52" s="29"/>
      <c r="G52" s="29"/>
      <c r="H52" s="29"/>
      <c r="I52" s="119"/>
      <c r="L52" s="35"/>
    </row>
    <row r="53" ht="12" customHeight="1">
      <c r="B53" s="20"/>
      <c r="C53" s="29" t="s">
        <v>125</v>
      </c>
      <c r="L53" s="20"/>
    </row>
    <row r="54" ht="16.5" customHeight="1">
      <c r="B54" s="20"/>
      <c r="E54" s="118" t="s">
        <v>749</v>
      </c>
      <c r="L54" s="20"/>
    </row>
    <row r="55" ht="12" customHeight="1">
      <c r="B55" s="20"/>
      <c r="C55" s="29" t="s">
        <v>127</v>
      </c>
      <c r="L55" s="20"/>
    </row>
    <row r="56" s="1" customFormat="1" ht="16.5" customHeight="1">
      <c r="B56" s="35"/>
      <c r="E56" s="29" t="s">
        <v>750</v>
      </c>
      <c r="F56" s="1"/>
      <c r="G56" s="1"/>
      <c r="H56" s="1"/>
      <c r="I56" s="119"/>
      <c r="L56" s="35"/>
    </row>
    <row r="57" s="1" customFormat="1" ht="12" customHeight="1">
      <c r="B57" s="35"/>
      <c r="C57" s="29" t="s">
        <v>751</v>
      </c>
      <c r="I57" s="119"/>
      <c r="L57" s="35"/>
    </row>
    <row r="58" s="1" customFormat="1" ht="16.5" customHeight="1">
      <c r="B58" s="35"/>
      <c r="E58" s="56" t="str">
        <f>E13</f>
        <v>18076E - Balkon 1.49, 2.49, 3.49 - 4,1 m2</v>
      </c>
      <c r="F58" s="1"/>
      <c r="G58" s="1"/>
      <c r="H58" s="1"/>
      <c r="I58" s="119"/>
      <c r="L58" s="35"/>
    </row>
    <row r="59" s="1" customFormat="1" ht="6.96" customHeight="1">
      <c r="B59" s="35"/>
      <c r="I59" s="119"/>
      <c r="L59" s="35"/>
    </row>
    <row r="60" s="1" customFormat="1" ht="12" customHeight="1">
      <c r="B60" s="35"/>
      <c r="C60" s="29" t="s">
        <v>21</v>
      </c>
      <c r="F60" s="17" t="str">
        <f>F16</f>
        <v>Kolín, Tovární 44</v>
      </c>
      <c r="I60" s="120" t="s">
        <v>23</v>
      </c>
      <c r="J60" s="58" t="str">
        <f>IF(J16="","",J16)</f>
        <v>12. 12. 2018</v>
      </c>
      <c r="L60" s="35"/>
    </row>
    <row r="61" s="1" customFormat="1" ht="6.96" customHeight="1">
      <c r="B61" s="35"/>
      <c r="I61" s="119"/>
      <c r="L61" s="35"/>
    </row>
    <row r="62" s="1" customFormat="1" ht="24.9" customHeight="1">
      <c r="B62" s="35"/>
      <c r="C62" s="29" t="s">
        <v>25</v>
      </c>
      <c r="F62" s="17" t="str">
        <f>E19</f>
        <v>Město Kolín, Karlovo náměstí 78, Kolín I</v>
      </c>
      <c r="I62" s="120" t="s">
        <v>31</v>
      </c>
      <c r="J62" s="33" t="str">
        <f>E25</f>
        <v>AZ PROJECT s.r.o., Plynárenská 830, Kolín IV</v>
      </c>
      <c r="L62" s="35"/>
    </row>
    <row r="63" s="1" customFormat="1" ht="24.9" customHeight="1">
      <c r="B63" s="35"/>
      <c r="C63" s="29" t="s">
        <v>29</v>
      </c>
      <c r="F63" s="17" t="str">
        <f>IF(E22="","",E22)</f>
        <v>Vyplň údaj</v>
      </c>
      <c r="I63" s="120" t="s">
        <v>36</v>
      </c>
      <c r="J63" s="33" t="str">
        <f>E28</f>
        <v>AZ PROJECT s.r.o., Plynárenská 830, Kolín IV</v>
      </c>
      <c r="L63" s="35"/>
    </row>
    <row r="64" s="1" customFormat="1" ht="10.32" customHeight="1">
      <c r="B64" s="35"/>
      <c r="I64" s="119"/>
      <c r="L64" s="35"/>
    </row>
    <row r="65" s="1" customFormat="1" ht="29.28" customHeight="1">
      <c r="B65" s="35"/>
      <c r="C65" s="137" t="s">
        <v>130</v>
      </c>
      <c r="D65" s="128"/>
      <c r="E65" s="128"/>
      <c r="F65" s="128"/>
      <c r="G65" s="128"/>
      <c r="H65" s="128"/>
      <c r="I65" s="138"/>
      <c r="J65" s="139" t="s">
        <v>131</v>
      </c>
      <c r="K65" s="128"/>
      <c r="L65" s="35"/>
    </row>
    <row r="66" s="1" customFormat="1" ht="10.32" customHeight="1">
      <c r="B66" s="35"/>
      <c r="I66" s="119"/>
      <c r="L66" s="35"/>
    </row>
    <row r="67" s="1" customFormat="1" ht="22.8" customHeight="1">
      <c r="B67" s="35"/>
      <c r="C67" s="140" t="s">
        <v>71</v>
      </c>
      <c r="I67" s="119"/>
      <c r="J67" s="81">
        <f>J104</f>
        <v>0</v>
      </c>
      <c r="L67" s="35"/>
      <c r="AU67" s="17" t="s">
        <v>132</v>
      </c>
    </row>
    <row r="68" s="8" customFormat="1" ht="24.96" customHeight="1">
      <c r="B68" s="141"/>
      <c r="D68" s="142" t="s">
        <v>133</v>
      </c>
      <c r="E68" s="143"/>
      <c r="F68" s="143"/>
      <c r="G68" s="143"/>
      <c r="H68" s="143"/>
      <c r="I68" s="144"/>
      <c r="J68" s="145">
        <f>J105</f>
        <v>0</v>
      </c>
      <c r="L68" s="141"/>
    </row>
    <row r="69" s="9" customFormat="1" ht="19.92" customHeight="1">
      <c r="B69" s="146"/>
      <c r="D69" s="147" t="s">
        <v>753</v>
      </c>
      <c r="E69" s="148"/>
      <c r="F69" s="148"/>
      <c r="G69" s="148"/>
      <c r="H69" s="148"/>
      <c r="I69" s="149"/>
      <c r="J69" s="150">
        <f>J106</f>
        <v>0</v>
      </c>
      <c r="L69" s="146"/>
    </row>
    <row r="70" s="9" customFormat="1" ht="19.92" customHeight="1">
      <c r="B70" s="146"/>
      <c r="D70" s="147" t="s">
        <v>134</v>
      </c>
      <c r="E70" s="148"/>
      <c r="F70" s="148"/>
      <c r="G70" s="148"/>
      <c r="H70" s="148"/>
      <c r="I70" s="149"/>
      <c r="J70" s="150">
        <f>J109</f>
        <v>0</v>
      </c>
      <c r="L70" s="146"/>
    </row>
    <row r="71" s="9" customFormat="1" ht="19.92" customHeight="1">
      <c r="B71" s="146"/>
      <c r="D71" s="147" t="s">
        <v>135</v>
      </c>
      <c r="E71" s="148"/>
      <c r="F71" s="148"/>
      <c r="G71" s="148"/>
      <c r="H71" s="148"/>
      <c r="I71" s="149"/>
      <c r="J71" s="150">
        <f>J149</f>
        <v>0</v>
      </c>
      <c r="L71" s="146"/>
    </row>
    <row r="72" s="9" customFormat="1" ht="19.92" customHeight="1">
      <c r="B72" s="146"/>
      <c r="D72" s="147" t="s">
        <v>136</v>
      </c>
      <c r="E72" s="148"/>
      <c r="F72" s="148"/>
      <c r="G72" s="148"/>
      <c r="H72" s="148"/>
      <c r="I72" s="149"/>
      <c r="J72" s="150">
        <f>J169</f>
        <v>0</v>
      </c>
      <c r="L72" s="146"/>
    </row>
    <row r="73" s="9" customFormat="1" ht="19.92" customHeight="1">
      <c r="B73" s="146"/>
      <c r="D73" s="147" t="s">
        <v>137</v>
      </c>
      <c r="E73" s="148"/>
      <c r="F73" s="148"/>
      <c r="G73" s="148"/>
      <c r="H73" s="148"/>
      <c r="I73" s="149"/>
      <c r="J73" s="150">
        <f>J177</f>
        <v>0</v>
      </c>
      <c r="L73" s="146"/>
    </row>
    <row r="74" s="8" customFormat="1" ht="24.96" customHeight="1">
      <c r="B74" s="141"/>
      <c r="D74" s="142" t="s">
        <v>138</v>
      </c>
      <c r="E74" s="143"/>
      <c r="F74" s="143"/>
      <c r="G74" s="143"/>
      <c r="H74" s="143"/>
      <c r="I74" s="144"/>
      <c r="J74" s="145">
        <f>J179</f>
        <v>0</v>
      </c>
      <c r="L74" s="141"/>
    </row>
    <row r="75" s="9" customFormat="1" ht="19.92" customHeight="1">
      <c r="B75" s="146"/>
      <c r="D75" s="147" t="s">
        <v>139</v>
      </c>
      <c r="E75" s="148"/>
      <c r="F75" s="148"/>
      <c r="G75" s="148"/>
      <c r="H75" s="148"/>
      <c r="I75" s="149"/>
      <c r="J75" s="150">
        <f>J180</f>
        <v>0</v>
      </c>
      <c r="L75" s="146"/>
    </row>
    <row r="76" s="9" customFormat="1" ht="19.92" customHeight="1">
      <c r="B76" s="146"/>
      <c r="D76" s="147" t="s">
        <v>140</v>
      </c>
      <c r="E76" s="148"/>
      <c r="F76" s="148"/>
      <c r="G76" s="148"/>
      <c r="H76" s="148"/>
      <c r="I76" s="149"/>
      <c r="J76" s="150">
        <f>J194</f>
        <v>0</v>
      </c>
      <c r="L76" s="146"/>
    </row>
    <row r="77" s="9" customFormat="1" ht="19.92" customHeight="1">
      <c r="B77" s="146"/>
      <c r="D77" s="147" t="s">
        <v>142</v>
      </c>
      <c r="E77" s="148"/>
      <c r="F77" s="148"/>
      <c r="G77" s="148"/>
      <c r="H77" s="148"/>
      <c r="I77" s="149"/>
      <c r="J77" s="150">
        <f>J200</f>
        <v>0</v>
      </c>
      <c r="L77" s="146"/>
    </row>
    <row r="78" s="9" customFormat="1" ht="19.92" customHeight="1">
      <c r="B78" s="146"/>
      <c r="D78" s="147" t="s">
        <v>146</v>
      </c>
      <c r="E78" s="148"/>
      <c r="F78" s="148"/>
      <c r="G78" s="148"/>
      <c r="H78" s="148"/>
      <c r="I78" s="149"/>
      <c r="J78" s="150">
        <f>J209</f>
        <v>0</v>
      </c>
      <c r="L78" s="146"/>
    </row>
    <row r="79" s="9" customFormat="1" ht="19.92" customHeight="1">
      <c r="B79" s="146"/>
      <c r="D79" s="147" t="s">
        <v>147</v>
      </c>
      <c r="E79" s="148"/>
      <c r="F79" s="148"/>
      <c r="G79" s="148"/>
      <c r="H79" s="148"/>
      <c r="I79" s="149"/>
      <c r="J79" s="150">
        <f>J220</f>
        <v>0</v>
      </c>
      <c r="L79" s="146"/>
    </row>
    <row r="80" s="9" customFormat="1" ht="19.92" customHeight="1">
      <c r="B80" s="146"/>
      <c r="D80" s="147" t="s">
        <v>150</v>
      </c>
      <c r="E80" s="148"/>
      <c r="F80" s="148"/>
      <c r="G80" s="148"/>
      <c r="H80" s="148"/>
      <c r="I80" s="149"/>
      <c r="J80" s="150">
        <f>J227</f>
        <v>0</v>
      </c>
      <c r="L80" s="146"/>
    </row>
    <row r="81" s="1" customFormat="1" ht="21.84" customHeight="1">
      <c r="B81" s="35"/>
      <c r="I81" s="119"/>
      <c r="L81" s="35"/>
    </row>
    <row r="82" s="1" customFormat="1" ht="6.96" customHeight="1">
      <c r="B82" s="50"/>
      <c r="C82" s="51"/>
      <c r="D82" s="51"/>
      <c r="E82" s="51"/>
      <c r="F82" s="51"/>
      <c r="G82" s="51"/>
      <c r="H82" s="51"/>
      <c r="I82" s="135"/>
      <c r="J82" s="51"/>
      <c r="K82" s="51"/>
      <c r="L82" s="35"/>
    </row>
    <row r="86" s="1" customFormat="1" ht="6.96" customHeight="1">
      <c r="B86" s="52"/>
      <c r="C86" s="53"/>
      <c r="D86" s="53"/>
      <c r="E86" s="53"/>
      <c r="F86" s="53"/>
      <c r="G86" s="53"/>
      <c r="H86" s="53"/>
      <c r="I86" s="136"/>
      <c r="J86" s="53"/>
      <c r="K86" s="53"/>
      <c r="L86" s="35"/>
    </row>
    <row r="87" s="1" customFormat="1" ht="24.96" customHeight="1">
      <c r="B87" s="35"/>
      <c r="C87" s="21" t="s">
        <v>151</v>
      </c>
      <c r="I87" s="119"/>
      <c r="L87" s="35"/>
    </row>
    <row r="88" s="1" customFormat="1" ht="6.96" customHeight="1">
      <c r="B88" s="35"/>
      <c r="I88" s="119"/>
      <c r="L88" s="35"/>
    </row>
    <row r="89" s="1" customFormat="1" ht="12" customHeight="1">
      <c r="B89" s="35"/>
      <c r="C89" s="29" t="s">
        <v>17</v>
      </c>
      <c r="I89" s="119"/>
      <c r="L89" s="35"/>
    </row>
    <row r="90" s="1" customFormat="1" ht="16.5" customHeight="1">
      <c r="B90" s="35"/>
      <c r="E90" s="118" t="str">
        <f>E7</f>
        <v>STAVEBNÍ ÚPRAVY OBJEKTU TOVÁRNÍ 44</v>
      </c>
      <c r="F90" s="29"/>
      <c r="G90" s="29"/>
      <c r="H90" s="29"/>
      <c r="I90" s="119"/>
      <c r="L90" s="35"/>
    </row>
    <row r="91" ht="12" customHeight="1">
      <c r="B91" s="20"/>
      <c r="C91" s="29" t="s">
        <v>125</v>
      </c>
      <c r="L91" s="20"/>
    </row>
    <row r="92" ht="16.5" customHeight="1">
      <c r="B92" s="20"/>
      <c r="E92" s="118" t="s">
        <v>749</v>
      </c>
      <c r="L92" s="20"/>
    </row>
    <row r="93" ht="12" customHeight="1">
      <c r="B93" s="20"/>
      <c r="C93" s="29" t="s">
        <v>127</v>
      </c>
      <c r="L93" s="20"/>
    </row>
    <row r="94" s="1" customFormat="1" ht="16.5" customHeight="1">
      <c r="B94" s="35"/>
      <c r="E94" s="29" t="s">
        <v>750</v>
      </c>
      <c r="F94" s="1"/>
      <c r="G94" s="1"/>
      <c r="H94" s="1"/>
      <c r="I94" s="119"/>
      <c r="L94" s="35"/>
    </row>
    <row r="95" s="1" customFormat="1" ht="12" customHeight="1">
      <c r="B95" s="35"/>
      <c r="C95" s="29" t="s">
        <v>751</v>
      </c>
      <c r="I95" s="119"/>
      <c r="L95" s="35"/>
    </row>
    <row r="96" s="1" customFormat="1" ht="16.5" customHeight="1">
      <c r="B96" s="35"/>
      <c r="E96" s="56" t="str">
        <f>E13</f>
        <v>18076E - Balkon 1.49, 2.49, 3.49 - 4,1 m2</v>
      </c>
      <c r="F96" s="1"/>
      <c r="G96" s="1"/>
      <c r="H96" s="1"/>
      <c r="I96" s="119"/>
      <c r="L96" s="35"/>
    </row>
    <row r="97" s="1" customFormat="1" ht="6.96" customHeight="1">
      <c r="B97" s="35"/>
      <c r="I97" s="119"/>
      <c r="L97" s="35"/>
    </row>
    <row r="98" s="1" customFormat="1" ht="12" customHeight="1">
      <c r="B98" s="35"/>
      <c r="C98" s="29" t="s">
        <v>21</v>
      </c>
      <c r="F98" s="17" t="str">
        <f>F16</f>
        <v>Kolín, Tovární 44</v>
      </c>
      <c r="I98" s="120" t="s">
        <v>23</v>
      </c>
      <c r="J98" s="58" t="str">
        <f>IF(J16="","",J16)</f>
        <v>12. 12. 2018</v>
      </c>
      <c r="L98" s="35"/>
    </row>
    <row r="99" s="1" customFormat="1" ht="6.96" customHeight="1">
      <c r="B99" s="35"/>
      <c r="I99" s="119"/>
      <c r="L99" s="35"/>
    </row>
    <row r="100" s="1" customFormat="1" ht="24.9" customHeight="1">
      <c r="B100" s="35"/>
      <c r="C100" s="29" t="s">
        <v>25</v>
      </c>
      <c r="F100" s="17" t="str">
        <f>E19</f>
        <v>Město Kolín, Karlovo náměstí 78, Kolín I</v>
      </c>
      <c r="I100" s="120" t="s">
        <v>31</v>
      </c>
      <c r="J100" s="33" t="str">
        <f>E25</f>
        <v>AZ PROJECT s.r.o., Plynárenská 830, Kolín IV</v>
      </c>
      <c r="L100" s="35"/>
    </row>
    <row r="101" s="1" customFormat="1" ht="24.9" customHeight="1">
      <c r="B101" s="35"/>
      <c r="C101" s="29" t="s">
        <v>29</v>
      </c>
      <c r="F101" s="17" t="str">
        <f>IF(E22="","",E22)</f>
        <v>Vyplň údaj</v>
      </c>
      <c r="I101" s="120" t="s">
        <v>36</v>
      </c>
      <c r="J101" s="33" t="str">
        <f>E28</f>
        <v>AZ PROJECT s.r.o., Plynárenská 830, Kolín IV</v>
      </c>
      <c r="L101" s="35"/>
    </row>
    <row r="102" s="1" customFormat="1" ht="10.32" customHeight="1">
      <c r="B102" s="35"/>
      <c r="I102" s="119"/>
      <c r="L102" s="35"/>
    </row>
    <row r="103" s="10" customFormat="1" ht="29.28" customHeight="1">
      <c r="B103" s="151"/>
      <c r="C103" s="152" t="s">
        <v>152</v>
      </c>
      <c r="D103" s="153" t="s">
        <v>58</v>
      </c>
      <c r="E103" s="153" t="s">
        <v>54</v>
      </c>
      <c r="F103" s="153" t="s">
        <v>55</v>
      </c>
      <c r="G103" s="153" t="s">
        <v>153</v>
      </c>
      <c r="H103" s="153" t="s">
        <v>154</v>
      </c>
      <c r="I103" s="154" t="s">
        <v>155</v>
      </c>
      <c r="J103" s="153" t="s">
        <v>131</v>
      </c>
      <c r="K103" s="155" t="s">
        <v>156</v>
      </c>
      <c r="L103" s="151"/>
      <c r="M103" s="73" t="s">
        <v>3</v>
      </c>
      <c r="N103" s="74" t="s">
        <v>43</v>
      </c>
      <c r="O103" s="74" t="s">
        <v>157</v>
      </c>
      <c r="P103" s="74" t="s">
        <v>158</v>
      </c>
      <c r="Q103" s="74" t="s">
        <v>159</v>
      </c>
      <c r="R103" s="74" t="s">
        <v>160</v>
      </c>
      <c r="S103" s="74" t="s">
        <v>161</v>
      </c>
      <c r="T103" s="75" t="s">
        <v>162</v>
      </c>
    </row>
    <row r="104" s="1" customFormat="1" ht="22.8" customHeight="1">
      <c r="B104" s="35"/>
      <c r="C104" s="78" t="s">
        <v>163</v>
      </c>
      <c r="I104" s="119"/>
      <c r="J104" s="156">
        <f>BK104</f>
        <v>0</v>
      </c>
      <c r="L104" s="35"/>
      <c r="M104" s="76"/>
      <c r="N104" s="61"/>
      <c r="O104" s="61"/>
      <c r="P104" s="157">
        <f>P105+P179</f>
        <v>0</v>
      </c>
      <c r="Q104" s="61"/>
      <c r="R104" s="157">
        <f>R105+R179</f>
        <v>2.5432685799999999</v>
      </c>
      <c r="S104" s="61"/>
      <c r="T104" s="158">
        <f>T105+T179</f>
        <v>2.3776946999999997</v>
      </c>
      <c r="AT104" s="17" t="s">
        <v>72</v>
      </c>
      <c r="AU104" s="17" t="s">
        <v>132</v>
      </c>
      <c r="BK104" s="159">
        <f>BK105+BK179</f>
        <v>0</v>
      </c>
    </row>
    <row r="105" s="11" customFormat="1" ht="25.92" customHeight="1">
      <c r="B105" s="160"/>
      <c r="D105" s="161" t="s">
        <v>72</v>
      </c>
      <c r="E105" s="162" t="s">
        <v>164</v>
      </c>
      <c r="F105" s="162" t="s">
        <v>165</v>
      </c>
      <c r="I105" s="163"/>
      <c r="J105" s="164">
        <f>BK105</f>
        <v>0</v>
      </c>
      <c r="L105" s="160"/>
      <c r="M105" s="165"/>
      <c r="N105" s="166"/>
      <c r="O105" s="166"/>
      <c r="P105" s="167">
        <f>P106+P109+P149+P169+P177</f>
        <v>0</v>
      </c>
      <c r="Q105" s="166"/>
      <c r="R105" s="167">
        <f>R106+R109+R149+R169+R177</f>
        <v>1.9684705599999999</v>
      </c>
      <c r="S105" s="166"/>
      <c r="T105" s="168">
        <f>T106+T109+T149+T169+T177</f>
        <v>2.3139189999999998</v>
      </c>
      <c r="AR105" s="161" t="s">
        <v>80</v>
      </c>
      <c r="AT105" s="169" t="s">
        <v>72</v>
      </c>
      <c r="AU105" s="169" t="s">
        <v>73</v>
      </c>
      <c r="AY105" s="161" t="s">
        <v>166</v>
      </c>
      <c r="BK105" s="170">
        <f>BK106+BK109+BK149+BK169+BK177</f>
        <v>0</v>
      </c>
    </row>
    <row r="106" s="11" customFormat="1" ht="22.8" customHeight="1">
      <c r="B106" s="160"/>
      <c r="D106" s="161" t="s">
        <v>72</v>
      </c>
      <c r="E106" s="171" t="s">
        <v>80</v>
      </c>
      <c r="F106" s="171" t="s">
        <v>754</v>
      </c>
      <c r="I106" s="163"/>
      <c r="J106" s="172">
        <f>BK106</f>
        <v>0</v>
      </c>
      <c r="L106" s="160"/>
      <c r="M106" s="165"/>
      <c r="N106" s="166"/>
      <c r="O106" s="166"/>
      <c r="P106" s="167">
        <f>SUM(P107:P108)</f>
        <v>0</v>
      </c>
      <c r="Q106" s="166"/>
      <c r="R106" s="167">
        <f>SUM(R107:R108)</f>
        <v>0</v>
      </c>
      <c r="S106" s="166"/>
      <c r="T106" s="168">
        <f>SUM(T107:T108)</f>
        <v>0.10200000000000001</v>
      </c>
      <c r="AR106" s="161" t="s">
        <v>80</v>
      </c>
      <c r="AT106" s="169" t="s">
        <v>72</v>
      </c>
      <c r="AU106" s="169" t="s">
        <v>80</v>
      </c>
      <c r="AY106" s="161" t="s">
        <v>166</v>
      </c>
      <c r="BK106" s="170">
        <f>SUM(BK107:BK108)</f>
        <v>0</v>
      </c>
    </row>
    <row r="107" s="1" customFormat="1" ht="33.75" customHeight="1">
      <c r="B107" s="173"/>
      <c r="C107" s="174" t="s">
        <v>80</v>
      </c>
      <c r="D107" s="174" t="s">
        <v>169</v>
      </c>
      <c r="E107" s="175" t="s">
        <v>755</v>
      </c>
      <c r="F107" s="176" t="s">
        <v>756</v>
      </c>
      <c r="G107" s="177" t="s">
        <v>172</v>
      </c>
      <c r="H107" s="178">
        <v>0.40000000000000002</v>
      </c>
      <c r="I107" s="179"/>
      <c r="J107" s="180">
        <f>ROUND(I107*H107,2)</f>
        <v>0</v>
      </c>
      <c r="K107" s="176" t="s">
        <v>173</v>
      </c>
      <c r="L107" s="35"/>
      <c r="M107" s="181" t="s">
        <v>3</v>
      </c>
      <c r="N107" s="182" t="s">
        <v>45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0.255</v>
      </c>
      <c r="T107" s="184">
        <f>S107*H107</f>
        <v>0.10200000000000001</v>
      </c>
      <c r="AR107" s="17" t="s">
        <v>174</v>
      </c>
      <c r="AT107" s="17" t="s">
        <v>169</v>
      </c>
      <c r="AU107" s="17" t="s">
        <v>84</v>
      </c>
      <c r="AY107" s="17" t="s">
        <v>166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84</v>
      </c>
      <c r="BK107" s="185">
        <f>ROUND(I107*H107,2)</f>
        <v>0</v>
      </c>
      <c r="BL107" s="17" t="s">
        <v>174</v>
      </c>
      <c r="BM107" s="17" t="s">
        <v>1228</v>
      </c>
    </row>
    <row r="108" s="12" customFormat="1">
      <c r="B108" s="186"/>
      <c r="D108" s="187" t="s">
        <v>176</v>
      </c>
      <c r="E108" s="188" t="s">
        <v>3</v>
      </c>
      <c r="F108" s="189" t="s">
        <v>1229</v>
      </c>
      <c r="H108" s="190">
        <v>0.40000000000000002</v>
      </c>
      <c r="I108" s="191"/>
      <c r="L108" s="186"/>
      <c r="M108" s="192"/>
      <c r="N108" s="193"/>
      <c r="O108" s="193"/>
      <c r="P108" s="193"/>
      <c r="Q108" s="193"/>
      <c r="R108" s="193"/>
      <c r="S108" s="193"/>
      <c r="T108" s="194"/>
      <c r="AT108" s="188" t="s">
        <v>176</v>
      </c>
      <c r="AU108" s="188" t="s">
        <v>84</v>
      </c>
      <c r="AV108" s="12" t="s">
        <v>84</v>
      </c>
      <c r="AW108" s="12" t="s">
        <v>35</v>
      </c>
      <c r="AX108" s="12" t="s">
        <v>80</v>
      </c>
      <c r="AY108" s="188" t="s">
        <v>166</v>
      </c>
    </row>
    <row r="109" s="11" customFormat="1" ht="22.8" customHeight="1">
      <c r="B109" s="160"/>
      <c r="D109" s="161" t="s">
        <v>72</v>
      </c>
      <c r="E109" s="171" t="s">
        <v>167</v>
      </c>
      <c r="F109" s="171" t="s">
        <v>168</v>
      </c>
      <c r="I109" s="163"/>
      <c r="J109" s="172">
        <f>BK109</f>
        <v>0</v>
      </c>
      <c r="L109" s="160"/>
      <c r="M109" s="165"/>
      <c r="N109" s="166"/>
      <c r="O109" s="166"/>
      <c r="P109" s="167">
        <f>SUM(P110:P148)</f>
        <v>0</v>
      </c>
      <c r="Q109" s="166"/>
      <c r="R109" s="167">
        <f>SUM(R110:R148)</f>
        <v>1.7316577199999998</v>
      </c>
      <c r="S109" s="166"/>
      <c r="T109" s="168">
        <f>SUM(T110:T148)</f>
        <v>0</v>
      </c>
      <c r="AR109" s="161" t="s">
        <v>80</v>
      </c>
      <c r="AT109" s="169" t="s">
        <v>72</v>
      </c>
      <c r="AU109" s="169" t="s">
        <v>80</v>
      </c>
      <c r="AY109" s="161" t="s">
        <v>166</v>
      </c>
      <c r="BK109" s="170">
        <f>SUM(BK110:BK148)</f>
        <v>0</v>
      </c>
    </row>
    <row r="110" s="1" customFormat="1" ht="16.5" customHeight="1">
      <c r="B110" s="173"/>
      <c r="C110" s="174" t="s">
        <v>84</v>
      </c>
      <c r="D110" s="174" t="s">
        <v>169</v>
      </c>
      <c r="E110" s="175" t="s">
        <v>759</v>
      </c>
      <c r="F110" s="176" t="s">
        <v>760</v>
      </c>
      <c r="G110" s="177" t="s">
        <v>172</v>
      </c>
      <c r="H110" s="178">
        <v>48.805</v>
      </c>
      <c r="I110" s="179"/>
      <c r="J110" s="180">
        <f>ROUND(I110*H110,2)</f>
        <v>0</v>
      </c>
      <c r="K110" s="176" t="s">
        <v>3</v>
      </c>
      <c r="L110" s="35"/>
      <c r="M110" s="181" t="s">
        <v>3</v>
      </c>
      <c r="N110" s="182" t="s">
        <v>45</v>
      </c>
      <c r="O110" s="65"/>
      <c r="P110" s="183">
        <f>O110*H110</f>
        <v>0</v>
      </c>
      <c r="Q110" s="183">
        <v>0.01575</v>
      </c>
      <c r="R110" s="183">
        <f>Q110*H110</f>
        <v>0.76867874999999997</v>
      </c>
      <c r="S110" s="183">
        <v>0</v>
      </c>
      <c r="T110" s="184">
        <f>S110*H110</f>
        <v>0</v>
      </c>
      <c r="AR110" s="17" t="s">
        <v>174</v>
      </c>
      <c r="AT110" s="17" t="s">
        <v>169</v>
      </c>
      <c r="AU110" s="17" t="s">
        <v>84</v>
      </c>
      <c r="AY110" s="17" t="s">
        <v>166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84</v>
      </c>
      <c r="BK110" s="185">
        <f>ROUND(I110*H110,2)</f>
        <v>0</v>
      </c>
      <c r="BL110" s="17" t="s">
        <v>174</v>
      </c>
      <c r="BM110" s="17" t="s">
        <v>1230</v>
      </c>
    </row>
    <row r="111" s="12" customFormat="1">
      <c r="B111" s="186"/>
      <c r="D111" s="187" t="s">
        <v>176</v>
      </c>
      <c r="E111" s="188" t="s">
        <v>3</v>
      </c>
      <c r="F111" s="189" t="s">
        <v>1231</v>
      </c>
      <c r="H111" s="190">
        <v>48.805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88" t="s">
        <v>176</v>
      </c>
      <c r="AU111" s="188" t="s">
        <v>84</v>
      </c>
      <c r="AV111" s="12" t="s">
        <v>84</v>
      </c>
      <c r="AW111" s="12" t="s">
        <v>35</v>
      </c>
      <c r="AX111" s="12" t="s">
        <v>80</v>
      </c>
      <c r="AY111" s="188" t="s">
        <v>166</v>
      </c>
    </row>
    <row r="112" s="1" customFormat="1" ht="16.5" customHeight="1">
      <c r="B112" s="173"/>
      <c r="C112" s="174" t="s">
        <v>99</v>
      </c>
      <c r="D112" s="174" t="s">
        <v>169</v>
      </c>
      <c r="E112" s="175" t="s">
        <v>763</v>
      </c>
      <c r="F112" s="176" t="s">
        <v>764</v>
      </c>
      <c r="G112" s="177" t="s">
        <v>765</v>
      </c>
      <c r="H112" s="178">
        <v>3</v>
      </c>
      <c r="I112" s="179"/>
      <c r="J112" s="180">
        <f>ROUND(I112*H112,2)</f>
        <v>0</v>
      </c>
      <c r="K112" s="176" t="s">
        <v>3</v>
      </c>
      <c r="L112" s="35"/>
      <c r="M112" s="181" t="s">
        <v>3</v>
      </c>
      <c r="N112" s="182" t="s">
        <v>45</v>
      </c>
      <c r="O112" s="65"/>
      <c r="P112" s="183">
        <f>O112*H112</f>
        <v>0</v>
      </c>
      <c r="Q112" s="183">
        <v>0.01575</v>
      </c>
      <c r="R112" s="183">
        <f>Q112*H112</f>
        <v>0.04725</v>
      </c>
      <c r="S112" s="183">
        <v>0</v>
      </c>
      <c r="T112" s="184">
        <f>S112*H112</f>
        <v>0</v>
      </c>
      <c r="AR112" s="17" t="s">
        <v>174</v>
      </c>
      <c r="AT112" s="17" t="s">
        <v>169</v>
      </c>
      <c r="AU112" s="17" t="s">
        <v>84</v>
      </c>
      <c r="AY112" s="17" t="s">
        <v>166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84</v>
      </c>
      <c r="BK112" s="185">
        <f>ROUND(I112*H112,2)</f>
        <v>0</v>
      </c>
      <c r="BL112" s="17" t="s">
        <v>174</v>
      </c>
      <c r="BM112" s="17" t="s">
        <v>1232</v>
      </c>
    </row>
    <row r="113" s="1" customFormat="1" ht="16.5" customHeight="1">
      <c r="B113" s="173"/>
      <c r="C113" s="174" t="s">
        <v>174</v>
      </c>
      <c r="D113" s="174" t="s">
        <v>169</v>
      </c>
      <c r="E113" s="175" t="s">
        <v>767</v>
      </c>
      <c r="F113" s="176" t="s">
        <v>768</v>
      </c>
      <c r="G113" s="177" t="s">
        <v>765</v>
      </c>
      <c r="H113" s="178">
        <v>3</v>
      </c>
      <c r="I113" s="179"/>
      <c r="J113" s="180">
        <f>ROUND(I113*H113,2)</f>
        <v>0</v>
      </c>
      <c r="K113" s="176" t="s">
        <v>3</v>
      </c>
      <c r="L113" s="35"/>
      <c r="M113" s="181" t="s">
        <v>3</v>
      </c>
      <c r="N113" s="182" t="s">
        <v>45</v>
      </c>
      <c r="O113" s="65"/>
      <c r="P113" s="183">
        <f>O113*H113</f>
        <v>0</v>
      </c>
      <c r="Q113" s="183">
        <v>0.01575</v>
      </c>
      <c r="R113" s="183">
        <f>Q113*H113</f>
        <v>0.04725</v>
      </c>
      <c r="S113" s="183">
        <v>0</v>
      </c>
      <c r="T113" s="184">
        <f>S113*H113</f>
        <v>0</v>
      </c>
      <c r="AR113" s="17" t="s">
        <v>174</v>
      </c>
      <c r="AT113" s="17" t="s">
        <v>169</v>
      </c>
      <c r="AU113" s="17" t="s">
        <v>84</v>
      </c>
      <c r="AY113" s="17" t="s">
        <v>166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84</v>
      </c>
      <c r="BK113" s="185">
        <f>ROUND(I113*H113,2)</f>
        <v>0</v>
      </c>
      <c r="BL113" s="17" t="s">
        <v>174</v>
      </c>
      <c r="BM113" s="17" t="s">
        <v>1233</v>
      </c>
    </row>
    <row r="114" s="1" customFormat="1" ht="22.5" customHeight="1">
      <c r="B114" s="173"/>
      <c r="C114" s="174" t="s">
        <v>197</v>
      </c>
      <c r="D114" s="174" t="s">
        <v>169</v>
      </c>
      <c r="E114" s="175" t="s">
        <v>770</v>
      </c>
      <c r="F114" s="176" t="s">
        <v>771</v>
      </c>
      <c r="G114" s="177" t="s">
        <v>172</v>
      </c>
      <c r="H114" s="178">
        <v>12.188000000000001</v>
      </c>
      <c r="I114" s="179"/>
      <c r="J114" s="180">
        <f>ROUND(I114*H114,2)</f>
        <v>0</v>
      </c>
      <c r="K114" s="176" t="s">
        <v>173</v>
      </c>
      <c r="L114" s="35"/>
      <c r="M114" s="181" t="s">
        <v>3</v>
      </c>
      <c r="N114" s="182" t="s">
        <v>45</v>
      </c>
      <c r="O114" s="65"/>
      <c r="P114" s="183">
        <f>O114*H114</f>
        <v>0</v>
      </c>
      <c r="Q114" s="183">
        <v>0.0092800000000000001</v>
      </c>
      <c r="R114" s="183">
        <f>Q114*H114</f>
        <v>0.11310464000000001</v>
      </c>
      <c r="S114" s="183">
        <v>0</v>
      </c>
      <c r="T114" s="184">
        <f>S114*H114</f>
        <v>0</v>
      </c>
      <c r="AR114" s="17" t="s">
        <v>174</v>
      </c>
      <c r="AT114" s="17" t="s">
        <v>169</v>
      </c>
      <c r="AU114" s="17" t="s">
        <v>84</v>
      </c>
      <c r="AY114" s="17" t="s">
        <v>166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84</v>
      </c>
      <c r="BK114" s="185">
        <f>ROUND(I114*H114,2)</f>
        <v>0</v>
      </c>
      <c r="BL114" s="17" t="s">
        <v>174</v>
      </c>
      <c r="BM114" s="17" t="s">
        <v>1234</v>
      </c>
    </row>
    <row r="115" s="12" customFormat="1">
      <c r="B115" s="186"/>
      <c r="D115" s="187" t="s">
        <v>176</v>
      </c>
      <c r="E115" s="188" t="s">
        <v>3</v>
      </c>
      <c r="F115" s="189" t="s">
        <v>1235</v>
      </c>
      <c r="H115" s="190">
        <v>12.188000000000001</v>
      </c>
      <c r="I115" s="191"/>
      <c r="L115" s="186"/>
      <c r="M115" s="192"/>
      <c r="N115" s="193"/>
      <c r="O115" s="193"/>
      <c r="P115" s="193"/>
      <c r="Q115" s="193"/>
      <c r="R115" s="193"/>
      <c r="S115" s="193"/>
      <c r="T115" s="194"/>
      <c r="AT115" s="188" t="s">
        <v>176</v>
      </c>
      <c r="AU115" s="188" t="s">
        <v>84</v>
      </c>
      <c r="AV115" s="12" t="s">
        <v>84</v>
      </c>
      <c r="AW115" s="12" t="s">
        <v>35</v>
      </c>
      <c r="AX115" s="12" t="s">
        <v>80</v>
      </c>
      <c r="AY115" s="188" t="s">
        <v>166</v>
      </c>
    </row>
    <row r="116" s="1" customFormat="1" ht="16.5" customHeight="1">
      <c r="B116" s="173"/>
      <c r="C116" s="174" t="s">
        <v>167</v>
      </c>
      <c r="D116" s="174" t="s">
        <v>169</v>
      </c>
      <c r="E116" s="175" t="s">
        <v>774</v>
      </c>
      <c r="F116" s="176" t="s">
        <v>775</v>
      </c>
      <c r="G116" s="177" t="s">
        <v>172</v>
      </c>
      <c r="H116" s="178">
        <v>12.188000000000001</v>
      </c>
      <c r="I116" s="179"/>
      <c r="J116" s="180">
        <f>ROUND(I116*H116,2)</f>
        <v>0</v>
      </c>
      <c r="K116" s="176" t="s">
        <v>173</v>
      </c>
      <c r="L116" s="35"/>
      <c r="M116" s="181" t="s">
        <v>3</v>
      </c>
      <c r="N116" s="182" t="s">
        <v>45</v>
      </c>
      <c r="O116" s="65"/>
      <c r="P116" s="183">
        <f>O116*H116</f>
        <v>0</v>
      </c>
      <c r="Q116" s="183">
        <v>0.00348</v>
      </c>
      <c r="R116" s="183">
        <f>Q116*H116</f>
        <v>0.042414240000000006</v>
      </c>
      <c r="S116" s="183">
        <v>0</v>
      </c>
      <c r="T116" s="184">
        <f>S116*H116</f>
        <v>0</v>
      </c>
      <c r="AR116" s="17" t="s">
        <v>174</v>
      </c>
      <c r="AT116" s="17" t="s">
        <v>169</v>
      </c>
      <c r="AU116" s="17" t="s">
        <v>84</v>
      </c>
      <c r="AY116" s="17" t="s">
        <v>166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84</v>
      </c>
      <c r="BK116" s="185">
        <f>ROUND(I116*H116,2)</f>
        <v>0</v>
      </c>
      <c r="BL116" s="17" t="s">
        <v>174</v>
      </c>
      <c r="BM116" s="17" t="s">
        <v>1236</v>
      </c>
    </row>
    <row r="117" s="12" customFormat="1">
      <c r="B117" s="186"/>
      <c r="D117" s="187" t="s">
        <v>176</v>
      </c>
      <c r="E117" s="188" t="s">
        <v>3</v>
      </c>
      <c r="F117" s="189" t="s">
        <v>1237</v>
      </c>
      <c r="H117" s="190">
        <v>12.188000000000001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88" t="s">
        <v>176</v>
      </c>
      <c r="AU117" s="188" t="s">
        <v>84</v>
      </c>
      <c r="AV117" s="12" t="s">
        <v>84</v>
      </c>
      <c r="AW117" s="12" t="s">
        <v>35</v>
      </c>
      <c r="AX117" s="12" t="s">
        <v>80</v>
      </c>
      <c r="AY117" s="188" t="s">
        <v>166</v>
      </c>
    </row>
    <row r="118" s="1" customFormat="1" ht="22.5" customHeight="1">
      <c r="B118" s="173"/>
      <c r="C118" s="174" t="s">
        <v>712</v>
      </c>
      <c r="D118" s="174" t="s">
        <v>169</v>
      </c>
      <c r="E118" s="175" t="s">
        <v>779</v>
      </c>
      <c r="F118" s="176" t="s">
        <v>780</v>
      </c>
      <c r="G118" s="177" t="s">
        <v>172</v>
      </c>
      <c r="H118" s="178">
        <v>5.5999999999999996</v>
      </c>
      <c r="I118" s="179"/>
      <c r="J118" s="180">
        <f>ROUND(I118*H118,2)</f>
        <v>0</v>
      </c>
      <c r="K118" s="176" t="s">
        <v>173</v>
      </c>
      <c r="L118" s="35"/>
      <c r="M118" s="181" t="s">
        <v>3</v>
      </c>
      <c r="N118" s="182" t="s">
        <v>45</v>
      </c>
      <c r="O118" s="65"/>
      <c r="P118" s="183">
        <f>O118*H118</f>
        <v>0</v>
      </c>
      <c r="Q118" s="183">
        <v>0.0082500000000000004</v>
      </c>
      <c r="R118" s="183">
        <f>Q118*H118</f>
        <v>0.046199999999999998</v>
      </c>
      <c r="S118" s="183">
        <v>0</v>
      </c>
      <c r="T118" s="184">
        <f>S118*H118</f>
        <v>0</v>
      </c>
      <c r="AR118" s="17" t="s">
        <v>174</v>
      </c>
      <c r="AT118" s="17" t="s">
        <v>169</v>
      </c>
      <c r="AU118" s="17" t="s">
        <v>84</v>
      </c>
      <c r="AY118" s="17" t="s">
        <v>166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84</v>
      </c>
      <c r="BK118" s="185">
        <f>ROUND(I118*H118,2)</f>
        <v>0</v>
      </c>
      <c r="BL118" s="17" t="s">
        <v>174</v>
      </c>
      <c r="BM118" s="17" t="s">
        <v>1238</v>
      </c>
    </row>
    <row r="119" s="12" customFormat="1">
      <c r="B119" s="186"/>
      <c r="D119" s="187" t="s">
        <v>176</v>
      </c>
      <c r="E119" s="188" t="s">
        <v>3</v>
      </c>
      <c r="F119" s="189" t="s">
        <v>1239</v>
      </c>
      <c r="H119" s="190">
        <v>5.5999999999999996</v>
      </c>
      <c r="I119" s="191"/>
      <c r="L119" s="186"/>
      <c r="M119" s="192"/>
      <c r="N119" s="193"/>
      <c r="O119" s="193"/>
      <c r="P119" s="193"/>
      <c r="Q119" s="193"/>
      <c r="R119" s="193"/>
      <c r="S119" s="193"/>
      <c r="T119" s="194"/>
      <c r="AT119" s="188" t="s">
        <v>176</v>
      </c>
      <c r="AU119" s="188" t="s">
        <v>84</v>
      </c>
      <c r="AV119" s="12" t="s">
        <v>84</v>
      </c>
      <c r="AW119" s="12" t="s">
        <v>35</v>
      </c>
      <c r="AX119" s="12" t="s">
        <v>80</v>
      </c>
      <c r="AY119" s="188" t="s">
        <v>166</v>
      </c>
    </row>
    <row r="120" s="1" customFormat="1" ht="16.5" customHeight="1">
      <c r="B120" s="173"/>
      <c r="C120" s="203" t="s">
        <v>206</v>
      </c>
      <c r="D120" s="203" t="s">
        <v>202</v>
      </c>
      <c r="E120" s="204" t="s">
        <v>783</v>
      </c>
      <c r="F120" s="205" t="s">
        <v>784</v>
      </c>
      <c r="G120" s="206" t="s">
        <v>172</v>
      </c>
      <c r="H120" s="207">
        <v>5.5999999999999996</v>
      </c>
      <c r="I120" s="208"/>
      <c r="J120" s="209">
        <f>ROUND(I120*H120,2)</f>
        <v>0</v>
      </c>
      <c r="K120" s="205" t="s">
        <v>173</v>
      </c>
      <c r="L120" s="210"/>
      <c r="M120" s="211" t="s">
        <v>3</v>
      </c>
      <c r="N120" s="212" t="s">
        <v>45</v>
      </c>
      <c r="O120" s="65"/>
      <c r="P120" s="183">
        <f>O120*H120</f>
        <v>0</v>
      </c>
      <c r="Q120" s="183">
        <v>0.0015</v>
      </c>
      <c r="R120" s="183">
        <f>Q120*H120</f>
        <v>0.0083999999999999995</v>
      </c>
      <c r="S120" s="183">
        <v>0</v>
      </c>
      <c r="T120" s="184">
        <f>S120*H120</f>
        <v>0</v>
      </c>
      <c r="AR120" s="17" t="s">
        <v>206</v>
      </c>
      <c r="AT120" s="17" t="s">
        <v>202</v>
      </c>
      <c r="AU120" s="17" t="s">
        <v>84</v>
      </c>
      <c r="AY120" s="17" t="s">
        <v>166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84</v>
      </c>
      <c r="BK120" s="185">
        <f>ROUND(I120*H120,2)</f>
        <v>0</v>
      </c>
      <c r="BL120" s="17" t="s">
        <v>174</v>
      </c>
      <c r="BM120" s="17" t="s">
        <v>1240</v>
      </c>
    </row>
    <row r="121" s="1" customFormat="1" ht="22.5" customHeight="1">
      <c r="B121" s="173"/>
      <c r="C121" s="174" t="s">
        <v>219</v>
      </c>
      <c r="D121" s="174" t="s">
        <v>169</v>
      </c>
      <c r="E121" s="175" t="s">
        <v>786</v>
      </c>
      <c r="F121" s="176" t="s">
        <v>787</v>
      </c>
      <c r="G121" s="177" t="s">
        <v>172</v>
      </c>
      <c r="H121" s="178">
        <v>17.515000000000001</v>
      </c>
      <c r="I121" s="179"/>
      <c r="J121" s="180">
        <f>ROUND(I121*H121,2)</f>
        <v>0</v>
      </c>
      <c r="K121" s="176" t="s">
        <v>173</v>
      </c>
      <c r="L121" s="35"/>
      <c r="M121" s="181" t="s">
        <v>3</v>
      </c>
      <c r="N121" s="182" t="s">
        <v>45</v>
      </c>
      <c r="O121" s="65"/>
      <c r="P121" s="183">
        <f>O121*H121</f>
        <v>0</v>
      </c>
      <c r="Q121" s="183">
        <v>0.0083199999999999993</v>
      </c>
      <c r="R121" s="183">
        <f>Q121*H121</f>
        <v>0.14572479999999999</v>
      </c>
      <c r="S121" s="183">
        <v>0</v>
      </c>
      <c r="T121" s="184">
        <f>S121*H121</f>
        <v>0</v>
      </c>
      <c r="AR121" s="17" t="s">
        <v>174</v>
      </c>
      <c r="AT121" s="17" t="s">
        <v>169</v>
      </c>
      <c r="AU121" s="17" t="s">
        <v>84</v>
      </c>
      <c r="AY121" s="17" t="s">
        <v>166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84</v>
      </c>
      <c r="BK121" s="185">
        <f>ROUND(I121*H121,2)</f>
        <v>0</v>
      </c>
      <c r="BL121" s="17" t="s">
        <v>174</v>
      </c>
      <c r="BM121" s="17" t="s">
        <v>1241</v>
      </c>
    </row>
    <row r="122" s="12" customFormat="1">
      <c r="B122" s="186"/>
      <c r="D122" s="187" t="s">
        <v>176</v>
      </c>
      <c r="E122" s="188" t="s">
        <v>3</v>
      </c>
      <c r="F122" s="189" t="s">
        <v>1242</v>
      </c>
      <c r="H122" s="190">
        <v>17.515000000000001</v>
      </c>
      <c r="I122" s="191"/>
      <c r="L122" s="186"/>
      <c r="M122" s="192"/>
      <c r="N122" s="193"/>
      <c r="O122" s="193"/>
      <c r="P122" s="193"/>
      <c r="Q122" s="193"/>
      <c r="R122" s="193"/>
      <c r="S122" s="193"/>
      <c r="T122" s="194"/>
      <c r="AT122" s="188" t="s">
        <v>176</v>
      </c>
      <c r="AU122" s="188" t="s">
        <v>84</v>
      </c>
      <c r="AV122" s="12" t="s">
        <v>84</v>
      </c>
      <c r="AW122" s="12" t="s">
        <v>35</v>
      </c>
      <c r="AX122" s="12" t="s">
        <v>80</v>
      </c>
      <c r="AY122" s="188" t="s">
        <v>166</v>
      </c>
    </row>
    <row r="123" s="1" customFormat="1" ht="16.5" customHeight="1">
      <c r="B123" s="173"/>
      <c r="C123" s="203" t="s">
        <v>225</v>
      </c>
      <c r="D123" s="203" t="s">
        <v>202</v>
      </c>
      <c r="E123" s="204" t="s">
        <v>790</v>
      </c>
      <c r="F123" s="205" t="s">
        <v>791</v>
      </c>
      <c r="G123" s="206" t="s">
        <v>172</v>
      </c>
      <c r="H123" s="207">
        <v>17.864999999999998</v>
      </c>
      <c r="I123" s="208"/>
      <c r="J123" s="209">
        <f>ROUND(I123*H123,2)</f>
        <v>0</v>
      </c>
      <c r="K123" s="205" t="s">
        <v>173</v>
      </c>
      <c r="L123" s="210"/>
      <c r="M123" s="211" t="s">
        <v>3</v>
      </c>
      <c r="N123" s="212" t="s">
        <v>45</v>
      </c>
      <c r="O123" s="65"/>
      <c r="P123" s="183">
        <f>O123*H123</f>
        <v>0</v>
      </c>
      <c r="Q123" s="183">
        <v>0.0023</v>
      </c>
      <c r="R123" s="183">
        <f>Q123*H123</f>
        <v>0.041089499999999994</v>
      </c>
      <c r="S123" s="183">
        <v>0</v>
      </c>
      <c r="T123" s="184">
        <f>S123*H123</f>
        <v>0</v>
      </c>
      <c r="AR123" s="17" t="s">
        <v>206</v>
      </c>
      <c r="AT123" s="17" t="s">
        <v>202</v>
      </c>
      <c r="AU123" s="17" t="s">
        <v>84</v>
      </c>
      <c r="AY123" s="17" t="s">
        <v>166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84</v>
      </c>
      <c r="BK123" s="185">
        <f>ROUND(I123*H123,2)</f>
        <v>0</v>
      </c>
      <c r="BL123" s="17" t="s">
        <v>174</v>
      </c>
      <c r="BM123" s="17" t="s">
        <v>1243</v>
      </c>
    </row>
    <row r="124" s="12" customFormat="1">
      <c r="B124" s="186"/>
      <c r="D124" s="187" t="s">
        <v>176</v>
      </c>
      <c r="F124" s="189" t="s">
        <v>1244</v>
      </c>
      <c r="H124" s="190">
        <v>17.864999999999998</v>
      </c>
      <c r="I124" s="191"/>
      <c r="L124" s="186"/>
      <c r="M124" s="192"/>
      <c r="N124" s="193"/>
      <c r="O124" s="193"/>
      <c r="P124" s="193"/>
      <c r="Q124" s="193"/>
      <c r="R124" s="193"/>
      <c r="S124" s="193"/>
      <c r="T124" s="194"/>
      <c r="AT124" s="188" t="s">
        <v>176</v>
      </c>
      <c r="AU124" s="188" t="s">
        <v>84</v>
      </c>
      <c r="AV124" s="12" t="s">
        <v>84</v>
      </c>
      <c r="AW124" s="12" t="s">
        <v>4</v>
      </c>
      <c r="AX124" s="12" t="s">
        <v>80</v>
      </c>
      <c r="AY124" s="188" t="s">
        <v>166</v>
      </c>
    </row>
    <row r="125" s="1" customFormat="1" ht="16.5" customHeight="1">
      <c r="B125" s="173"/>
      <c r="C125" s="174" t="s">
        <v>230</v>
      </c>
      <c r="D125" s="174" t="s">
        <v>169</v>
      </c>
      <c r="E125" s="175" t="s">
        <v>794</v>
      </c>
      <c r="F125" s="176" t="s">
        <v>795</v>
      </c>
      <c r="G125" s="177" t="s">
        <v>172</v>
      </c>
      <c r="H125" s="178">
        <v>2.04</v>
      </c>
      <c r="I125" s="179"/>
      <c r="J125" s="180">
        <f>ROUND(I125*H125,2)</f>
        <v>0</v>
      </c>
      <c r="K125" s="176" t="s">
        <v>173</v>
      </c>
      <c r="L125" s="35"/>
      <c r="M125" s="181" t="s">
        <v>3</v>
      </c>
      <c r="N125" s="182" t="s">
        <v>45</v>
      </c>
      <c r="O125" s="65"/>
      <c r="P125" s="183">
        <f>O125*H125</f>
        <v>0</v>
      </c>
      <c r="Q125" s="183">
        <v>0.0092499999999999995</v>
      </c>
      <c r="R125" s="183">
        <f>Q125*H125</f>
        <v>0.018869999999999998</v>
      </c>
      <c r="S125" s="183">
        <v>0</v>
      </c>
      <c r="T125" s="184">
        <f>S125*H125</f>
        <v>0</v>
      </c>
      <c r="AR125" s="17" t="s">
        <v>174</v>
      </c>
      <c r="AT125" s="17" t="s">
        <v>169</v>
      </c>
      <c r="AU125" s="17" t="s">
        <v>84</v>
      </c>
      <c r="AY125" s="17" t="s">
        <v>166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84</v>
      </c>
      <c r="BK125" s="185">
        <f>ROUND(I125*H125,2)</f>
        <v>0</v>
      </c>
      <c r="BL125" s="17" t="s">
        <v>174</v>
      </c>
      <c r="BM125" s="17" t="s">
        <v>1245</v>
      </c>
    </row>
    <row r="126" s="12" customFormat="1">
      <c r="B126" s="186"/>
      <c r="D126" s="187" t="s">
        <v>176</v>
      </c>
      <c r="E126" s="188" t="s">
        <v>3</v>
      </c>
      <c r="F126" s="189" t="s">
        <v>1246</v>
      </c>
      <c r="H126" s="190">
        <v>2.04</v>
      </c>
      <c r="I126" s="191"/>
      <c r="L126" s="186"/>
      <c r="M126" s="192"/>
      <c r="N126" s="193"/>
      <c r="O126" s="193"/>
      <c r="P126" s="193"/>
      <c r="Q126" s="193"/>
      <c r="R126" s="193"/>
      <c r="S126" s="193"/>
      <c r="T126" s="194"/>
      <c r="AT126" s="188" t="s">
        <v>176</v>
      </c>
      <c r="AU126" s="188" t="s">
        <v>84</v>
      </c>
      <c r="AV126" s="12" t="s">
        <v>84</v>
      </c>
      <c r="AW126" s="12" t="s">
        <v>35</v>
      </c>
      <c r="AX126" s="12" t="s">
        <v>80</v>
      </c>
      <c r="AY126" s="188" t="s">
        <v>166</v>
      </c>
    </row>
    <row r="127" s="1" customFormat="1" ht="16.5" customHeight="1">
      <c r="B127" s="173"/>
      <c r="C127" s="203" t="s">
        <v>235</v>
      </c>
      <c r="D127" s="203" t="s">
        <v>202</v>
      </c>
      <c r="E127" s="204" t="s">
        <v>798</v>
      </c>
      <c r="F127" s="205" t="s">
        <v>799</v>
      </c>
      <c r="G127" s="206" t="s">
        <v>172</v>
      </c>
      <c r="H127" s="207">
        <v>14.513</v>
      </c>
      <c r="I127" s="208"/>
      <c r="J127" s="209">
        <f>ROUND(I127*H127,2)</f>
        <v>0</v>
      </c>
      <c r="K127" s="205" t="s">
        <v>173</v>
      </c>
      <c r="L127" s="210"/>
      <c r="M127" s="211" t="s">
        <v>3</v>
      </c>
      <c r="N127" s="212" t="s">
        <v>45</v>
      </c>
      <c r="O127" s="65"/>
      <c r="P127" s="183">
        <f>O127*H127</f>
        <v>0</v>
      </c>
      <c r="Q127" s="183">
        <v>0.0048300000000000001</v>
      </c>
      <c r="R127" s="183">
        <f>Q127*H127</f>
        <v>0.070097790000000007</v>
      </c>
      <c r="S127" s="183">
        <v>0</v>
      </c>
      <c r="T127" s="184">
        <f>S127*H127</f>
        <v>0</v>
      </c>
      <c r="AR127" s="17" t="s">
        <v>206</v>
      </c>
      <c r="AT127" s="17" t="s">
        <v>202</v>
      </c>
      <c r="AU127" s="17" t="s">
        <v>84</v>
      </c>
      <c r="AY127" s="17" t="s">
        <v>166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84</v>
      </c>
      <c r="BK127" s="185">
        <f>ROUND(I127*H127,2)</f>
        <v>0</v>
      </c>
      <c r="BL127" s="17" t="s">
        <v>174</v>
      </c>
      <c r="BM127" s="17" t="s">
        <v>1247</v>
      </c>
    </row>
    <row r="128" s="12" customFormat="1">
      <c r="B128" s="186"/>
      <c r="D128" s="187" t="s">
        <v>176</v>
      </c>
      <c r="E128" s="188" t="s">
        <v>3</v>
      </c>
      <c r="F128" s="189" t="s">
        <v>1248</v>
      </c>
      <c r="H128" s="190">
        <v>14.228</v>
      </c>
      <c r="I128" s="191"/>
      <c r="L128" s="186"/>
      <c r="M128" s="192"/>
      <c r="N128" s="193"/>
      <c r="O128" s="193"/>
      <c r="P128" s="193"/>
      <c r="Q128" s="193"/>
      <c r="R128" s="193"/>
      <c r="S128" s="193"/>
      <c r="T128" s="194"/>
      <c r="AT128" s="188" t="s">
        <v>176</v>
      </c>
      <c r="AU128" s="188" t="s">
        <v>84</v>
      </c>
      <c r="AV128" s="12" t="s">
        <v>84</v>
      </c>
      <c r="AW128" s="12" t="s">
        <v>35</v>
      </c>
      <c r="AX128" s="12" t="s">
        <v>80</v>
      </c>
      <c r="AY128" s="188" t="s">
        <v>166</v>
      </c>
    </row>
    <row r="129" s="12" customFormat="1">
      <c r="B129" s="186"/>
      <c r="D129" s="187" t="s">
        <v>176</v>
      </c>
      <c r="F129" s="189" t="s">
        <v>1249</v>
      </c>
      <c r="H129" s="190">
        <v>14.513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88" t="s">
        <v>176</v>
      </c>
      <c r="AU129" s="188" t="s">
        <v>84</v>
      </c>
      <c r="AV129" s="12" t="s">
        <v>84</v>
      </c>
      <c r="AW129" s="12" t="s">
        <v>4</v>
      </c>
      <c r="AX129" s="12" t="s">
        <v>80</v>
      </c>
      <c r="AY129" s="188" t="s">
        <v>166</v>
      </c>
    </row>
    <row r="130" s="1" customFormat="1" ht="16.5" customHeight="1">
      <c r="B130" s="173"/>
      <c r="C130" s="174" t="s">
        <v>239</v>
      </c>
      <c r="D130" s="174" t="s">
        <v>169</v>
      </c>
      <c r="E130" s="175" t="s">
        <v>803</v>
      </c>
      <c r="F130" s="176" t="s">
        <v>804</v>
      </c>
      <c r="G130" s="177" t="s">
        <v>200</v>
      </c>
      <c r="H130" s="178">
        <v>11.1</v>
      </c>
      <c r="I130" s="179"/>
      <c r="J130" s="180">
        <f>ROUND(I130*H130,2)</f>
        <v>0</v>
      </c>
      <c r="K130" s="176" t="s">
        <v>173</v>
      </c>
      <c r="L130" s="35"/>
      <c r="M130" s="181" t="s">
        <v>3</v>
      </c>
      <c r="N130" s="182" t="s">
        <v>45</v>
      </c>
      <c r="O130" s="65"/>
      <c r="P130" s="183">
        <f>O130*H130</f>
        <v>0</v>
      </c>
      <c r="Q130" s="183">
        <v>6.0000000000000002E-05</v>
      </c>
      <c r="R130" s="183">
        <f>Q130*H130</f>
        <v>0.00066600000000000003</v>
      </c>
      <c r="S130" s="183">
        <v>0</v>
      </c>
      <c r="T130" s="184">
        <f>S130*H130</f>
        <v>0</v>
      </c>
      <c r="AR130" s="17" t="s">
        <v>174</v>
      </c>
      <c r="AT130" s="17" t="s">
        <v>169</v>
      </c>
      <c r="AU130" s="17" t="s">
        <v>84</v>
      </c>
      <c r="AY130" s="17" t="s">
        <v>166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84</v>
      </c>
      <c r="BK130" s="185">
        <f>ROUND(I130*H130,2)</f>
        <v>0</v>
      </c>
      <c r="BL130" s="17" t="s">
        <v>174</v>
      </c>
      <c r="BM130" s="17" t="s">
        <v>1250</v>
      </c>
    </row>
    <row r="131" s="12" customFormat="1">
      <c r="B131" s="186"/>
      <c r="D131" s="187" t="s">
        <v>176</v>
      </c>
      <c r="E131" s="188" t="s">
        <v>3</v>
      </c>
      <c r="F131" s="189" t="s">
        <v>1251</v>
      </c>
      <c r="H131" s="190">
        <v>11.1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88" t="s">
        <v>176</v>
      </c>
      <c r="AU131" s="188" t="s">
        <v>84</v>
      </c>
      <c r="AV131" s="12" t="s">
        <v>84</v>
      </c>
      <c r="AW131" s="12" t="s">
        <v>35</v>
      </c>
      <c r="AX131" s="12" t="s">
        <v>80</v>
      </c>
      <c r="AY131" s="188" t="s">
        <v>166</v>
      </c>
    </row>
    <row r="132" s="1" customFormat="1" ht="16.5" customHeight="1">
      <c r="B132" s="173"/>
      <c r="C132" s="203" t="s">
        <v>248</v>
      </c>
      <c r="D132" s="203" t="s">
        <v>202</v>
      </c>
      <c r="E132" s="204" t="s">
        <v>807</v>
      </c>
      <c r="F132" s="205" t="s">
        <v>808</v>
      </c>
      <c r="G132" s="206" t="s">
        <v>200</v>
      </c>
      <c r="H132" s="207">
        <v>11.1</v>
      </c>
      <c r="I132" s="208"/>
      <c r="J132" s="209">
        <f>ROUND(I132*H132,2)</f>
        <v>0</v>
      </c>
      <c r="K132" s="205" t="s">
        <v>173</v>
      </c>
      <c r="L132" s="210"/>
      <c r="M132" s="211" t="s">
        <v>3</v>
      </c>
      <c r="N132" s="212" t="s">
        <v>45</v>
      </c>
      <c r="O132" s="65"/>
      <c r="P132" s="183">
        <f>O132*H132</f>
        <v>0</v>
      </c>
      <c r="Q132" s="183">
        <v>0.00032000000000000003</v>
      </c>
      <c r="R132" s="183">
        <f>Q132*H132</f>
        <v>0.003552</v>
      </c>
      <c r="S132" s="183">
        <v>0</v>
      </c>
      <c r="T132" s="184">
        <f>S132*H132</f>
        <v>0</v>
      </c>
      <c r="AR132" s="17" t="s">
        <v>206</v>
      </c>
      <c r="AT132" s="17" t="s">
        <v>202</v>
      </c>
      <c r="AU132" s="17" t="s">
        <v>84</v>
      </c>
      <c r="AY132" s="17" t="s">
        <v>166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84</v>
      </c>
      <c r="BK132" s="185">
        <f>ROUND(I132*H132,2)</f>
        <v>0</v>
      </c>
      <c r="BL132" s="17" t="s">
        <v>174</v>
      </c>
      <c r="BM132" s="17" t="s">
        <v>1252</v>
      </c>
    </row>
    <row r="133" s="1" customFormat="1" ht="16.5" customHeight="1">
      <c r="B133" s="173"/>
      <c r="C133" s="174" t="s">
        <v>9</v>
      </c>
      <c r="D133" s="174" t="s">
        <v>169</v>
      </c>
      <c r="E133" s="175" t="s">
        <v>810</v>
      </c>
      <c r="F133" s="176" t="s">
        <v>811</v>
      </c>
      <c r="G133" s="177" t="s">
        <v>200</v>
      </c>
      <c r="H133" s="178">
        <v>25.199999999999999</v>
      </c>
      <c r="I133" s="179"/>
      <c r="J133" s="180">
        <f>ROUND(I133*H133,2)</f>
        <v>0</v>
      </c>
      <c r="K133" s="176" t="s">
        <v>173</v>
      </c>
      <c r="L133" s="35"/>
      <c r="M133" s="181" t="s">
        <v>3</v>
      </c>
      <c r="N133" s="182" t="s">
        <v>45</v>
      </c>
      <c r="O133" s="65"/>
      <c r="P133" s="183">
        <f>O133*H133</f>
        <v>0</v>
      </c>
      <c r="Q133" s="183">
        <v>0.00025000000000000001</v>
      </c>
      <c r="R133" s="183">
        <f>Q133*H133</f>
        <v>0.0063</v>
      </c>
      <c r="S133" s="183">
        <v>0</v>
      </c>
      <c r="T133" s="184">
        <f>S133*H133</f>
        <v>0</v>
      </c>
      <c r="AR133" s="17" t="s">
        <v>174</v>
      </c>
      <c r="AT133" s="17" t="s">
        <v>169</v>
      </c>
      <c r="AU133" s="17" t="s">
        <v>84</v>
      </c>
      <c r="AY133" s="17" t="s">
        <v>166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84</v>
      </c>
      <c r="BK133" s="185">
        <f>ROUND(I133*H133,2)</f>
        <v>0</v>
      </c>
      <c r="BL133" s="17" t="s">
        <v>174</v>
      </c>
      <c r="BM133" s="17" t="s">
        <v>1253</v>
      </c>
    </row>
    <row r="134" s="12" customFormat="1">
      <c r="B134" s="186"/>
      <c r="D134" s="187" t="s">
        <v>176</v>
      </c>
      <c r="E134" s="188" t="s">
        <v>3</v>
      </c>
      <c r="F134" s="189" t="s">
        <v>813</v>
      </c>
      <c r="H134" s="190">
        <v>4.5</v>
      </c>
      <c r="I134" s="191"/>
      <c r="L134" s="186"/>
      <c r="M134" s="192"/>
      <c r="N134" s="193"/>
      <c r="O134" s="193"/>
      <c r="P134" s="193"/>
      <c r="Q134" s="193"/>
      <c r="R134" s="193"/>
      <c r="S134" s="193"/>
      <c r="T134" s="194"/>
      <c r="AT134" s="188" t="s">
        <v>176</v>
      </c>
      <c r="AU134" s="188" t="s">
        <v>84</v>
      </c>
      <c r="AV134" s="12" t="s">
        <v>84</v>
      </c>
      <c r="AW134" s="12" t="s">
        <v>35</v>
      </c>
      <c r="AX134" s="12" t="s">
        <v>73</v>
      </c>
      <c r="AY134" s="188" t="s">
        <v>166</v>
      </c>
    </row>
    <row r="135" s="12" customFormat="1">
      <c r="B135" s="186"/>
      <c r="D135" s="187" t="s">
        <v>176</v>
      </c>
      <c r="E135" s="188" t="s">
        <v>3</v>
      </c>
      <c r="F135" s="189" t="s">
        <v>1254</v>
      </c>
      <c r="H135" s="190">
        <v>20.699999999999999</v>
      </c>
      <c r="I135" s="191"/>
      <c r="L135" s="186"/>
      <c r="M135" s="192"/>
      <c r="N135" s="193"/>
      <c r="O135" s="193"/>
      <c r="P135" s="193"/>
      <c r="Q135" s="193"/>
      <c r="R135" s="193"/>
      <c r="S135" s="193"/>
      <c r="T135" s="194"/>
      <c r="AT135" s="188" t="s">
        <v>176</v>
      </c>
      <c r="AU135" s="188" t="s">
        <v>84</v>
      </c>
      <c r="AV135" s="12" t="s">
        <v>84</v>
      </c>
      <c r="AW135" s="12" t="s">
        <v>35</v>
      </c>
      <c r="AX135" s="12" t="s">
        <v>73</v>
      </c>
      <c r="AY135" s="188" t="s">
        <v>166</v>
      </c>
    </row>
    <row r="136" s="13" customFormat="1">
      <c r="B136" s="195"/>
      <c r="D136" s="187" t="s">
        <v>176</v>
      </c>
      <c r="E136" s="196" t="s">
        <v>3</v>
      </c>
      <c r="F136" s="197" t="s">
        <v>188</v>
      </c>
      <c r="H136" s="198">
        <v>25.199999999999999</v>
      </c>
      <c r="I136" s="199"/>
      <c r="L136" s="195"/>
      <c r="M136" s="200"/>
      <c r="N136" s="201"/>
      <c r="O136" s="201"/>
      <c r="P136" s="201"/>
      <c r="Q136" s="201"/>
      <c r="R136" s="201"/>
      <c r="S136" s="201"/>
      <c r="T136" s="202"/>
      <c r="AT136" s="196" t="s">
        <v>176</v>
      </c>
      <c r="AU136" s="196" t="s">
        <v>84</v>
      </c>
      <c r="AV136" s="13" t="s">
        <v>174</v>
      </c>
      <c r="AW136" s="13" t="s">
        <v>35</v>
      </c>
      <c r="AX136" s="13" t="s">
        <v>80</v>
      </c>
      <c r="AY136" s="196" t="s">
        <v>166</v>
      </c>
    </row>
    <row r="137" s="1" customFormat="1" ht="16.5" customHeight="1">
      <c r="B137" s="173"/>
      <c r="C137" s="203" t="s">
        <v>184</v>
      </c>
      <c r="D137" s="203" t="s">
        <v>202</v>
      </c>
      <c r="E137" s="204" t="s">
        <v>815</v>
      </c>
      <c r="F137" s="205" t="s">
        <v>816</v>
      </c>
      <c r="G137" s="206" t="s">
        <v>200</v>
      </c>
      <c r="H137" s="207">
        <v>4.7249999999999996</v>
      </c>
      <c r="I137" s="208"/>
      <c r="J137" s="209">
        <f>ROUND(I137*H137,2)</f>
        <v>0</v>
      </c>
      <c r="K137" s="205" t="s">
        <v>173</v>
      </c>
      <c r="L137" s="210"/>
      <c r="M137" s="211" t="s">
        <v>3</v>
      </c>
      <c r="N137" s="212" t="s">
        <v>45</v>
      </c>
      <c r="O137" s="65"/>
      <c r="P137" s="183">
        <f>O137*H137</f>
        <v>0</v>
      </c>
      <c r="Q137" s="183">
        <v>0.00020000000000000001</v>
      </c>
      <c r="R137" s="183">
        <f>Q137*H137</f>
        <v>0.00094499999999999998</v>
      </c>
      <c r="S137" s="183">
        <v>0</v>
      </c>
      <c r="T137" s="184">
        <f>S137*H137</f>
        <v>0</v>
      </c>
      <c r="AR137" s="17" t="s">
        <v>206</v>
      </c>
      <c r="AT137" s="17" t="s">
        <v>202</v>
      </c>
      <c r="AU137" s="17" t="s">
        <v>84</v>
      </c>
      <c r="AY137" s="17" t="s">
        <v>166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84</v>
      </c>
      <c r="BK137" s="185">
        <f>ROUND(I137*H137,2)</f>
        <v>0</v>
      </c>
      <c r="BL137" s="17" t="s">
        <v>174</v>
      </c>
      <c r="BM137" s="17" t="s">
        <v>1255</v>
      </c>
    </row>
    <row r="138" s="12" customFormat="1">
      <c r="B138" s="186"/>
      <c r="D138" s="187" t="s">
        <v>176</v>
      </c>
      <c r="F138" s="189" t="s">
        <v>818</v>
      </c>
      <c r="H138" s="190">
        <v>4.7249999999999996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88" t="s">
        <v>176</v>
      </c>
      <c r="AU138" s="188" t="s">
        <v>84</v>
      </c>
      <c r="AV138" s="12" t="s">
        <v>84</v>
      </c>
      <c r="AW138" s="12" t="s">
        <v>4</v>
      </c>
      <c r="AX138" s="12" t="s">
        <v>80</v>
      </c>
      <c r="AY138" s="188" t="s">
        <v>166</v>
      </c>
    </row>
    <row r="139" s="1" customFormat="1" ht="16.5" customHeight="1">
      <c r="B139" s="173"/>
      <c r="C139" s="203" t="s">
        <v>261</v>
      </c>
      <c r="D139" s="203" t="s">
        <v>202</v>
      </c>
      <c r="E139" s="204" t="s">
        <v>819</v>
      </c>
      <c r="F139" s="205" t="s">
        <v>820</v>
      </c>
      <c r="G139" s="206" t="s">
        <v>200</v>
      </c>
      <c r="H139" s="207">
        <v>20.699999999999999</v>
      </c>
      <c r="I139" s="208"/>
      <c r="J139" s="209">
        <f>ROUND(I139*H139,2)</f>
        <v>0</v>
      </c>
      <c r="K139" s="205" t="s">
        <v>173</v>
      </c>
      <c r="L139" s="210"/>
      <c r="M139" s="211" t="s">
        <v>3</v>
      </c>
      <c r="N139" s="212" t="s">
        <v>45</v>
      </c>
      <c r="O139" s="65"/>
      <c r="P139" s="183">
        <f>O139*H139</f>
        <v>0</v>
      </c>
      <c r="Q139" s="183">
        <v>4.0000000000000003E-05</v>
      </c>
      <c r="R139" s="183">
        <f>Q139*H139</f>
        <v>0.00082800000000000007</v>
      </c>
      <c r="S139" s="183">
        <v>0</v>
      </c>
      <c r="T139" s="184">
        <f>S139*H139</f>
        <v>0</v>
      </c>
      <c r="AR139" s="17" t="s">
        <v>206</v>
      </c>
      <c r="AT139" s="17" t="s">
        <v>202</v>
      </c>
      <c r="AU139" s="17" t="s">
        <v>84</v>
      </c>
      <c r="AY139" s="17" t="s">
        <v>166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84</v>
      </c>
      <c r="BK139" s="185">
        <f>ROUND(I139*H139,2)</f>
        <v>0</v>
      </c>
      <c r="BL139" s="17" t="s">
        <v>174</v>
      </c>
      <c r="BM139" s="17" t="s">
        <v>1256</v>
      </c>
    </row>
    <row r="140" s="12" customFormat="1">
      <c r="B140" s="186"/>
      <c r="D140" s="187" t="s">
        <v>176</v>
      </c>
      <c r="E140" s="188" t="s">
        <v>3</v>
      </c>
      <c r="F140" s="189" t="s">
        <v>954</v>
      </c>
      <c r="H140" s="190">
        <v>20.699999999999999</v>
      </c>
      <c r="I140" s="191"/>
      <c r="L140" s="186"/>
      <c r="M140" s="192"/>
      <c r="N140" s="193"/>
      <c r="O140" s="193"/>
      <c r="P140" s="193"/>
      <c r="Q140" s="193"/>
      <c r="R140" s="193"/>
      <c r="S140" s="193"/>
      <c r="T140" s="194"/>
      <c r="AT140" s="188" t="s">
        <v>176</v>
      </c>
      <c r="AU140" s="188" t="s">
        <v>84</v>
      </c>
      <c r="AV140" s="12" t="s">
        <v>84</v>
      </c>
      <c r="AW140" s="12" t="s">
        <v>35</v>
      </c>
      <c r="AX140" s="12" t="s">
        <v>80</v>
      </c>
      <c r="AY140" s="188" t="s">
        <v>166</v>
      </c>
    </row>
    <row r="141" s="1" customFormat="1" ht="16.5" customHeight="1">
      <c r="B141" s="173"/>
      <c r="C141" s="174" t="s">
        <v>823</v>
      </c>
      <c r="D141" s="174" t="s">
        <v>169</v>
      </c>
      <c r="E141" s="175" t="s">
        <v>824</v>
      </c>
      <c r="F141" s="176" t="s">
        <v>825</v>
      </c>
      <c r="G141" s="177" t="s">
        <v>172</v>
      </c>
      <c r="H141" s="178">
        <v>25.155000000000001</v>
      </c>
      <c r="I141" s="179"/>
      <c r="J141" s="180">
        <f>ROUND(I141*H141,2)</f>
        <v>0</v>
      </c>
      <c r="K141" s="176" t="s">
        <v>173</v>
      </c>
      <c r="L141" s="35"/>
      <c r="M141" s="181" t="s">
        <v>3</v>
      </c>
      <c r="N141" s="182" t="s">
        <v>45</v>
      </c>
      <c r="O141" s="65"/>
      <c r="P141" s="183">
        <f>O141*H141</f>
        <v>0</v>
      </c>
      <c r="Q141" s="183">
        <v>0.00348</v>
      </c>
      <c r="R141" s="183">
        <f>Q141*H141</f>
        <v>0.087539400000000003</v>
      </c>
      <c r="S141" s="183">
        <v>0</v>
      </c>
      <c r="T141" s="184">
        <f>S141*H141</f>
        <v>0</v>
      </c>
      <c r="AR141" s="17" t="s">
        <v>174</v>
      </c>
      <c r="AT141" s="17" t="s">
        <v>169</v>
      </c>
      <c r="AU141" s="17" t="s">
        <v>84</v>
      </c>
      <c r="AY141" s="17" t="s">
        <v>166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84</v>
      </c>
      <c r="BK141" s="185">
        <f>ROUND(I141*H141,2)</f>
        <v>0</v>
      </c>
      <c r="BL141" s="17" t="s">
        <v>174</v>
      </c>
      <c r="BM141" s="17" t="s">
        <v>1257</v>
      </c>
    </row>
    <row r="142" s="12" customFormat="1">
      <c r="B142" s="186"/>
      <c r="D142" s="187" t="s">
        <v>176</v>
      </c>
      <c r="E142" s="188" t="s">
        <v>3</v>
      </c>
      <c r="F142" s="189" t="s">
        <v>1258</v>
      </c>
      <c r="H142" s="190">
        <v>25.155000000000001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88" t="s">
        <v>176</v>
      </c>
      <c r="AU142" s="188" t="s">
        <v>84</v>
      </c>
      <c r="AV142" s="12" t="s">
        <v>84</v>
      </c>
      <c r="AW142" s="12" t="s">
        <v>35</v>
      </c>
      <c r="AX142" s="12" t="s">
        <v>80</v>
      </c>
      <c r="AY142" s="188" t="s">
        <v>166</v>
      </c>
    </row>
    <row r="143" s="1" customFormat="1" ht="16.5" customHeight="1">
      <c r="B143" s="173"/>
      <c r="C143" s="174" t="s">
        <v>829</v>
      </c>
      <c r="D143" s="174" t="s">
        <v>169</v>
      </c>
      <c r="E143" s="175" t="s">
        <v>216</v>
      </c>
      <c r="F143" s="176" t="s">
        <v>217</v>
      </c>
      <c r="G143" s="177" t="s">
        <v>172</v>
      </c>
      <c r="H143" s="178">
        <v>11.16</v>
      </c>
      <c r="I143" s="179"/>
      <c r="J143" s="180">
        <f>ROUND(I143*H143,2)</f>
        <v>0</v>
      </c>
      <c r="K143" s="176" t="s">
        <v>3</v>
      </c>
      <c r="L143" s="35"/>
      <c r="M143" s="181" t="s">
        <v>3</v>
      </c>
      <c r="N143" s="182" t="s">
        <v>45</v>
      </c>
      <c r="O143" s="65"/>
      <c r="P143" s="183">
        <f>O143*H143</f>
        <v>0</v>
      </c>
      <c r="Q143" s="183">
        <v>0.025059999999999999</v>
      </c>
      <c r="R143" s="183">
        <f>Q143*H143</f>
        <v>0.27966960000000002</v>
      </c>
      <c r="S143" s="183">
        <v>0</v>
      </c>
      <c r="T143" s="184">
        <f>S143*H143</f>
        <v>0</v>
      </c>
      <c r="AR143" s="17" t="s">
        <v>174</v>
      </c>
      <c r="AT143" s="17" t="s">
        <v>169</v>
      </c>
      <c r="AU143" s="17" t="s">
        <v>84</v>
      </c>
      <c r="AY143" s="17" t="s">
        <v>166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84</v>
      </c>
      <c r="BK143" s="185">
        <f>ROUND(I143*H143,2)</f>
        <v>0</v>
      </c>
      <c r="BL143" s="17" t="s">
        <v>174</v>
      </c>
      <c r="BM143" s="17" t="s">
        <v>1259</v>
      </c>
    </row>
    <row r="144" s="12" customFormat="1">
      <c r="B144" s="186"/>
      <c r="D144" s="187" t="s">
        <v>176</v>
      </c>
      <c r="E144" s="188" t="s">
        <v>3</v>
      </c>
      <c r="F144" s="189" t="s">
        <v>1260</v>
      </c>
      <c r="H144" s="190">
        <v>11.16</v>
      </c>
      <c r="I144" s="191"/>
      <c r="L144" s="186"/>
      <c r="M144" s="192"/>
      <c r="N144" s="193"/>
      <c r="O144" s="193"/>
      <c r="P144" s="193"/>
      <c r="Q144" s="193"/>
      <c r="R144" s="193"/>
      <c r="S144" s="193"/>
      <c r="T144" s="194"/>
      <c r="AT144" s="188" t="s">
        <v>176</v>
      </c>
      <c r="AU144" s="188" t="s">
        <v>84</v>
      </c>
      <c r="AV144" s="12" t="s">
        <v>84</v>
      </c>
      <c r="AW144" s="12" t="s">
        <v>35</v>
      </c>
      <c r="AX144" s="12" t="s">
        <v>80</v>
      </c>
      <c r="AY144" s="188" t="s">
        <v>166</v>
      </c>
    </row>
    <row r="145" s="1" customFormat="1" ht="16.5" customHeight="1">
      <c r="B145" s="173"/>
      <c r="C145" s="174" t="s">
        <v>832</v>
      </c>
      <c r="D145" s="174" t="s">
        <v>169</v>
      </c>
      <c r="E145" s="175" t="s">
        <v>833</v>
      </c>
      <c r="F145" s="176" t="s">
        <v>834</v>
      </c>
      <c r="G145" s="177" t="s">
        <v>200</v>
      </c>
      <c r="H145" s="178">
        <v>11.4</v>
      </c>
      <c r="I145" s="179"/>
      <c r="J145" s="180">
        <f>ROUND(I145*H145,2)</f>
        <v>0</v>
      </c>
      <c r="K145" s="176" t="s">
        <v>3</v>
      </c>
      <c r="L145" s="35"/>
      <c r="M145" s="181" t="s">
        <v>3</v>
      </c>
      <c r="N145" s="182" t="s">
        <v>45</v>
      </c>
      <c r="O145" s="65"/>
      <c r="P145" s="183">
        <f>O145*H145</f>
        <v>0</v>
      </c>
      <c r="Q145" s="183">
        <v>9.0000000000000006E-05</v>
      </c>
      <c r="R145" s="183">
        <f>Q145*H145</f>
        <v>0.001026</v>
      </c>
      <c r="S145" s="183">
        <v>0</v>
      </c>
      <c r="T145" s="184">
        <f>S145*H145</f>
        <v>0</v>
      </c>
      <c r="AR145" s="17" t="s">
        <v>174</v>
      </c>
      <c r="AT145" s="17" t="s">
        <v>169</v>
      </c>
      <c r="AU145" s="17" t="s">
        <v>84</v>
      </c>
      <c r="AY145" s="17" t="s">
        <v>166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84</v>
      </c>
      <c r="BK145" s="185">
        <f>ROUND(I145*H145,2)</f>
        <v>0</v>
      </c>
      <c r="BL145" s="17" t="s">
        <v>174</v>
      </c>
      <c r="BM145" s="17" t="s">
        <v>1261</v>
      </c>
    </row>
    <row r="146" s="12" customFormat="1">
      <c r="B146" s="186"/>
      <c r="D146" s="187" t="s">
        <v>176</v>
      </c>
      <c r="E146" s="188" t="s">
        <v>3</v>
      </c>
      <c r="F146" s="189" t="s">
        <v>1262</v>
      </c>
      <c r="H146" s="190">
        <v>11.4</v>
      </c>
      <c r="I146" s="191"/>
      <c r="L146" s="186"/>
      <c r="M146" s="192"/>
      <c r="N146" s="193"/>
      <c r="O146" s="193"/>
      <c r="P146" s="193"/>
      <c r="Q146" s="193"/>
      <c r="R146" s="193"/>
      <c r="S146" s="193"/>
      <c r="T146" s="194"/>
      <c r="AT146" s="188" t="s">
        <v>176</v>
      </c>
      <c r="AU146" s="188" t="s">
        <v>84</v>
      </c>
      <c r="AV146" s="12" t="s">
        <v>84</v>
      </c>
      <c r="AW146" s="12" t="s">
        <v>35</v>
      </c>
      <c r="AX146" s="12" t="s">
        <v>80</v>
      </c>
      <c r="AY146" s="188" t="s">
        <v>166</v>
      </c>
    </row>
    <row r="147" s="1" customFormat="1" ht="16.5" customHeight="1">
      <c r="B147" s="173"/>
      <c r="C147" s="174" t="s">
        <v>8</v>
      </c>
      <c r="D147" s="174" t="s">
        <v>169</v>
      </c>
      <c r="E147" s="175" t="s">
        <v>837</v>
      </c>
      <c r="F147" s="176" t="s">
        <v>838</v>
      </c>
      <c r="G147" s="177" t="s">
        <v>200</v>
      </c>
      <c r="H147" s="178">
        <v>22.800000000000001</v>
      </c>
      <c r="I147" s="179"/>
      <c r="J147" s="180">
        <f>ROUND(I147*H147,2)</f>
        <v>0</v>
      </c>
      <c r="K147" s="176" t="s">
        <v>3</v>
      </c>
      <c r="L147" s="35"/>
      <c r="M147" s="181" t="s">
        <v>3</v>
      </c>
      <c r="N147" s="182" t="s">
        <v>45</v>
      </c>
      <c r="O147" s="65"/>
      <c r="P147" s="183">
        <f>O147*H147</f>
        <v>0</v>
      </c>
      <c r="Q147" s="183">
        <v>9.0000000000000006E-05</v>
      </c>
      <c r="R147" s="183">
        <f>Q147*H147</f>
        <v>0.002052</v>
      </c>
      <c r="S147" s="183">
        <v>0</v>
      </c>
      <c r="T147" s="184">
        <f>S147*H147</f>
        <v>0</v>
      </c>
      <c r="AR147" s="17" t="s">
        <v>174</v>
      </c>
      <c r="AT147" s="17" t="s">
        <v>169</v>
      </c>
      <c r="AU147" s="17" t="s">
        <v>84</v>
      </c>
      <c r="AY147" s="17" t="s">
        <v>166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84</v>
      </c>
      <c r="BK147" s="185">
        <f>ROUND(I147*H147,2)</f>
        <v>0</v>
      </c>
      <c r="BL147" s="17" t="s">
        <v>174</v>
      </c>
      <c r="BM147" s="17" t="s">
        <v>1263</v>
      </c>
    </row>
    <row r="148" s="12" customFormat="1">
      <c r="B148" s="186"/>
      <c r="D148" s="187" t="s">
        <v>176</v>
      </c>
      <c r="E148" s="188" t="s">
        <v>3</v>
      </c>
      <c r="F148" s="189" t="s">
        <v>1264</v>
      </c>
      <c r="H148" s="190">
        <v>22.800000000000001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88" t="s">
        <v>176</v>
      </c>
      <c r="AU148" s="188" t="s">
        <v>84</v>
      </c>
      <c r="AV148" s="12" t="s">
        <v>84</v>
      </c>
      <c r="AW148" s="12" t="s">
        <v>35</v>
      </c>
      <c r="AX148" s="12" t="s">
        <v>80</v>
      </c>
      <c r="AY148" s="188" t="s">
        <v>166</v>
      </c>
    </row>
    <row r="149" s="11" customFormat="1" ht="22.8" customHeight="1">
      <c r="B149" s="160"/>
      <c r="D149" s="161" t="s">
        <v>72</v>
      </c>
      <c r="E149" s="171" t="s">
        <v>219</v>
      </c>
      <c r="F149" s="171" t="s">
        <v>224</v>
      </c>
      <c r="I149" s="163"/>
      <c r="J149" s="172">
        <f>BK149</f>
        <v>0</v>
      </c>
      <c r="L149" s="160"/>
      <c r="M149" s="165"/>
      <c r="N149" s="166"/>
      <c r="O149" s="166"/>
      <c r="P149" s="167">
        <f>SUM(P150:P168)</f>
        <v>0</v>
      </c>
      <c r="Q149" s="166"/>
      <c r="R149" s="167">
        <f>SUM(R150:R168)</f>
        <v>0.23681284</v>
      </c>
      <c r="S149" s="166"/>
      <c r="T149" s="168">
        <f>SUM(T150:T168)</f>
        <v>2.211919</v>
      </c>
      <c r="AR149" s="161" t="s">
        <v>80</v>
      </c>
      <c r="AT149" s="169" t="s">
        <v>72</v>
      </c>
      <c r="AU149" s="169" t="s">
        <v>80</v>
      </c>
      <c r="AY149" s="161" t="s">
        <v>166</v>
      </c>
      <c r="BK149" s="170">
        <f>SUM(BK150:BK168)</f>
        <v>0</v>
      </c>
    </row>
    <row r="150" s="1" customFormat="1" ht="22.5" customHeight="1">
      <c r="B150" s="173"/>
      <c r="C150" s="174" t="s">
        <v>284</v>
      </c>
      <c r="D150" s="174" t="s">
        <v>169</v>
      </c>
      <c r="E150" s="175" t="s">
        <v>226</v>
      </c>
      <c r="F150" s="176" t="s">
        <v>227</v>
      </c>
      <c r="G150" s="177" t="s">
        <v>172</v>
      </c>
      <c r="H150" s="178">
        <v>44</v>
      </c>
      <c r="I150" s="179"/>
      <c r="J150" s="180">
        <f>ROUND(I150*H150,2)</f>
        <v>0</v>
      </c>
      <c r="K150" s="176" t="s">
        <v>173</v>
      </c>
      <c r="L150" s="35"/>
      <c r="M150" s="181" t="s">
        <v>3</v>
      </c>
      <c r="N150" s="182" t="s">
        <v>45</v>
      </c>
      <c r="O150" s="65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AR150" s="17" t="s">
        <v>174</v>
      </c>
      <c r="AT150" s="17" t="s">
        <v>169</v>
      </c>
      <c r="AU150" s="17" t="s">
        <v>84</v>
      </c>
      <c r="AY150" s="17" t="s">
        <v>166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84</v>
      </c>
      <c r="BK150" s="185">
        <f>ROUND(I150*H150,2)</f>
        <v>0</v>
      </c>
      <c r="BL150" s="17" t="s">
        <v>174</v>
      </c>
      <c r="BM150" s="17" t="s">
        <v>1265</v>
      </c>
    </row>
    <row r="151" s="12" customFormat="1">
      <c r="B151" s="186"/>
      <c r="D151" s="187" t="s">
        <v>176</v>
      </c>
      <c r="E151" s="188" t="s">
        <v>3</v>
      </c>
      <c r="F151" s="189" t="s">
        <v>1266</v>
      </c>
      <c r="H151" s="190">
        <v>44</v>
      </c>
      <c r="I151" s="191"/>
      <c r="L151" s="186"/>
      <c r="M151" s="192"/>
      <c r="N151" s="193"/>
      <c r="O151" s="193"/>
      <c r="P151" s="193"/>
      <c r="Q151" s="193"/>
      <c r="R151" s="193"/>
      <c r="S151" s="193"/>
      <c r="T151" s="194"/>
      <c r="AT151" s="188" t="s">
        <v>176</v>
      </c>
      <c r="AU151" s="188" t="s">
        <v>84</v>
      </c>
      <c r="AV151" s="12" t="s">
        <v>84</v>
      </c>
      <c r="AW151" s="12" t="s">
        <v>35</v>
      </c>
      <c r="AX151" s="12" t="s">
        <v>80</v>
      </c>
      <c r="AY151" s="188" t="s">
        <v>166</v>
      </c>
    </row>
    <row r="152" s="1" customFormat="1" ht="22.5" customHeight="1">
      <c r="B152" s="173"/>
      <c r="C152" s="174" t="s">
        <v>293</v>
      </c>
      <c r="D152" s="174" t="s">
        <v>169</v>
      </c>
      <c r="E152" s="175" t="s">
        <v>231</v>
      </c>
      <c r="F152" s="176" t="s">
        <v>232</v>
      </c>
      <c r="G152" s="177" t="s">
        <v>172</v>
      </c>
      <c r="H152" s="178">
        <v>2640</v>
      </c>
      <c r="I152" s="179"/>
      <c r="J152" s="180">
        <f>ROUND(I152*H152,2)</f>
        <v>0</v>
      </c>
      <c r="K152" s="176" t="s">
        <v>173</v>
      </c>
      <c r="L152" s="35"/>
      <c r="M152" s="181" t="s">
        <v>3</v>
      </c>
      <c r="N152" s="182" t="s">
        <v>45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AR152" s="17" t="s">
        <v>174</v>
      </c>
      <c r="AT152" s="17" t="s">
        <v>169</v>
      </c>
      <c r="AU152" s="17" t="s">
        <v>84</v>
      </c>
      <c r="AY152" s="17" t="s">
        <v>166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84</v>
      </c>
      <c r="BK152" s="185">
        <f>ROUND(I152*H152,2)</f>
        <v>0</v>
      </c>
      <c r="BL152" s="17" t="s">
        <v>174</v>
      </c>
      <c r="BM152" s="17" t="s">
        <v>1267</v>
      </c>
    </row>
    <row r="153" s="12" customFormat="1">
      <c r="B153" s="186"/>
      <c r="D153" s="187" t="s">
        <v>176</v>
      </c>
      <c r="E153" s="188" t="s">
        <v>3</v>
      </c>
      <c r="F153" s="189" t="s">
        <v>1268</v>
      </c>
      <c r="H153" s="190">
        <v>2640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AT153" s="188" t="s">
        <v>176</v>
      </c>
      <c r="AU153" s="188" t="s">
        <v>84</v>
      </c>
      <c r="AV153" s="12" t="s">
        <v>84</v>
      </c>
      <c r="AW153" s="12" t="s">
        <v>35</v>
      </c>
      <c r="AX153" s="12" t="s">
        <v>80</v>
      </c>
      <c r="AY153" s="188" t="s">
        <v>166</v>
      </c>
    </row>
    <row r="154" s="1" customFormat="1" ht="22.5" customHeight="1">
      <c r="B154" s="173"/>
      <c r="C154" s="174" t="s">
        <v>298</v>
      </c>
      <c r="D154" s="174" t="s">
        <v>169</v>
      </c>
      <c r="E154" s="175" t="s">
        <v>236</v>
      </c>
      <c r="F154" s="176" t="s">
        <v>237</v>
      </c>
      <c r="G154" s="177" t="s">
        <v>172</v>
      </c>
      <c r="H154" s="178">
        <v>44</v>
      </c>
      <c r="I154" s="179"/>
      <c r="J154" s="180">
        <f>ROUND(I154*H154,2)</f>
        <v>0</v>
      </c>
      <c r="K154" s="176" t="s">
        <v>173</v>
      </c>
      <c r="L154" s="35"/>
      <c r="M154" s="181" t="s">
        <v>3</v>
      </c>
      <c r="N154" s="182" t="s">
        <v>45</v>
      </c>
      <c r="O154" s="65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AR154" s="17" t="s">
        <v>174</v>
      </c>
      <c r="AT154" s="17" t="s">
        <v>169</v>
      </c>
      <c r="AU154" s="17" t="s">
        <v>84</v>
      </c>
      <c r="AY154" s="17" t="s">
        <v>166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84</v>
      </c>
      <c r="BK154" s="185">
        <f>ROUND(I154*H154,2)</f>
        <v>0</v>
      </c>
      <c r="BL154" s="17" t="s">
        <v>174</v>
      </c>
      <c r="BM154" s="17" t="s">
        <v>1269</v>
      </c>
    </row>
    <row r="155" s="1" customFormat="1" ht="16.5" customHeight="1">
      <c r="B155" s="173"/>
      <c r="C155" s="174" t="s">
        <v>303</v>
      </c>
      <c r="D155" s="174" t="s">
        <v>169</v>
      </c>
      <c r="E155" s="175" t="s">
        <v>240</v>
      </c>
      <c r="F155" s="176" t="s">
        <v>241</v>
      </c>
      <c r="G155" s="177" t="s">
        <v>172</v>
      </c>
      <c r="H155" s="178">
        <v>11.16</v>
      </c>
      <c r="I155" s="179"/>
      <c r="J155" s="180">
        <f>ROUND(I155*H155,2)</f>
        <v>0</v>
      </c>
      <c r="K155" s="176" t="s">
        <v>173</v>
      </c>
      <c r="L155" s="35"/>
      <c r="M155" s="181" t="s">
        <v>3</v>
      </c>
      <c r="N155" s="182" t="s">
        <v>45</v>
      </c>
      <c r="O155" s="65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AR155" s="17" t="s">
        <v>174</v>
      </c>
      <c r="AT155" s="17" t="s">
        <v>169</v>
      </c>
      <c r="AU155" s="17" t="s">
        <v>84</v>
      </c>
      <c r="AY155" s="17" t="s">
        <v>166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7" t="s">
        <v>84</v>
      </c>
      <c r="BK155" s="185">
        <f>ROUND(I155*H155,2)</f>
        <v>0</v>
      </c>
      <c r="BL155" s="17" t="s">
        <v>174</v>
      </c>
      <c r="BM155" s="17" t="s">
        <v>1270</v>
      </c>
    </row>
    <row r="156" s="12" customFormat="1">
      <c r="B156" s="186"/>
      <c r="D156" s="187" t="s">
        <v>176</v>
      </c>
      <c r="E156" s="188" t="s">
        <v>3</v>
      </c>
      <c r="F156" s="189" t="s">
        <v>1260</v>
      </c>
      <c r="H156" s="190">
        <v>11.16</v>
      </c>
      <c r="I156" s="191"/>
      <c r="L156" s="186"/>
      <c r="M156" s="192"/>
      <c r="N156" s="193"/>
      <c r="O156" s="193"/>
      <c r="P156" s="193"/>
      <c r="Q156" s="193"/>
      <c r="R156" s="193"/>
      <c r="S156" s="193"/>
      <c r="T156" s="194"/>
      <c r="AT156" s="188" t="s">
        <v>176</v>
      </c>
      <c r="AU156" s="188" t="s">
        <v>84</v>
      </c>
      <c r="AV156" s="12" t="s">
        <v>84</v>
      </c>
      <c r="AW156" s="12" t="s">
        <v>35</v>
      </c>
      <c r="AX156" s="12" t="s">
        <v>80</v>
      </c>
      <c r="AY156" s="188" t="s">
        <v>166</v>
      </c>
    </row>
    <row r="157" s="1" customFormat="1" ht="16.5" customHeight="1">
      <c r="B157" s="173"/>
      <c r="C157" s="174" t="s">
        <v>307</v>
      </c>
      <c r="D157" s="174" t="s">
        <v>169</v>
      </c>
      <c r="E157" s="175" t="s">
        <v>253</v>
      </c>
      <c r="F157" s="176" t="s">
        <v>254</v>
      </c>
      <c r="G157" s="177" t="s">
        <v>255</v>
      </c>
      <c r="H157" s="178">
        <v>0.61499999999999999</v>
      </c>
      <c r="I157" s="179"/>
      <c r="J157" s="180">
        <f>ROUND(I157*H157,2)</f>
        <v>0</v>
      </c>
      <c r="K157" s="176" t="s">
        <v>173</v>
      </c>
      <c r="L157" s="35"/>
      <c r="M157" s="181" t="s">
        <v>3</v>
      </c>
      <c r="N157" s="182" t="s">
        <v>45</v>
      </c>
      <c r="O157" s="65"/>
      <c r="P157" s="183">
        <f>O157*H157</f>
        <v>0</v>
      </c>
      <c r="Q157" s="183">
        <v>0</v>
      </c>
      <c r="R157" s="183">
        <f>Q157*H157</f>
        <v>0</v>
      </c>
      <c r="S157" s="183">
        <v>2.2000000000000002</v>
      </c>
      <c r="T157" s="184">
        <f>S157*H157</f>
        <v>1.353</v>
      </c>
      <c r="AR157" s="17" t="s">
        <v>174</v>
      </c>
      <c r="AT157" s="17" t="s">
        <v>169</v>
      </c>
      <c r="AU157" s="17" t="s">
        <v>84</v>
      </c>
      <c r="AY157" s="17" t="s">
        <v>166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7" t="s">
        <v>84</v>
      </c>
      <c r="BK157" s="185">
        <f>ROUND(I157*H157,2)</f>
        <v>0</v>
      </c>
      <c r="BL157" s="17" t="s">
        <v>174</v>
      </c>
      <c r="BM157" s="17" t="s">
        <v>1271</v>
      </c>
    </row>
    <row r="158" s="12" customFormat="1">
      <c r="B158" s="186"/>
      <c r="D158" s="187" t="s">
        <v>176</v>
      </c>
      <c r="E158" s="188" t="s">
        <v>3</v>
      </c>
      <c r="F158" s="189" t="s">
        <v>1272</v>
      </c>
      <c r="H158" s="190">
        <v>0.61499999999999999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88" t="s">
        <v>176</v>
      </c>
      <c r="AU158" s="188" t="s">
        <v>84</v>
      </c>
      <c r="AV158" s="12" t="s">
        <v>84</v>
      </c>
      <c r="AW158" s="12" t="s">
        <v>35</v>
      </c>
      <c r="AX158" s="12" t="s">
        <v>80</v>
      </c>
      <c r="AY158" s="188" t="s">
        <v>166</v>
      </c>
    </row>
    <row r="159" s="1" customFormat="1" ht="22.5" customHeight="1">
      <c r="B159" s="173"/>
      <c r="C159" s="174" t="s">
        <v>311</v>
      </c>
      <c r="D159" s="174" t="s">
        <v>169</v>
      </c>
      <c r="E159" s="175" t="s">
        <v>258</v>
      </c>
      <c r="F159" s="176" t="s">
        <v>259</v>
      </c>
      <c r="G159" s="177" t="s">
        <v>172</v>
      </c>
      <c r="H159" s="178">
        <v>12.300000000000001</v>
      </c>
      <c r="I159" s="179"/>
      <c r="J159" s="180">
        <f>ROUND(I159*H159,2)</f>
        <v>0</v>
      </c>
      <c r="K159" s="176" t="s">
        <v>173</v>
      </c>
      <c r="L159" s="35"/>
      <c r="M159" s="181" t="s">
        <v>3</v>
      </c>
      <c r="N159" s="182" t="s">
        <v>45</v>
      </c>
      <c r="O159" s="65"/>
      <c r="P159" s="183">
        <f>O159*H159</f>
        <v>0</v>
      </c>
      <c r="Q159" s="183">
        <v>0</v>
      </c>
      <c r="R159" s="183">
        <f>Q159*H159</f>
        <v>0</v>
      </c>
      <c r="S159" s="183">
        <v>0.035000000000000003</v>
      </c>
      <c r="T159" s="184">
        <f>S159*H159</f>
        <v>0.43050000000000005</v>
      </c>
      <c r="AR159" s="17" t="s">
        <v>174</v>
      </c>
      <c r="AT159" s="17" t="s">
        <v>169</v>
      </c>
      <c r="AU159" s="17" t="s">
        <v>84</v>
      </c>
      <c r="AY159" s="17" t="s">
        <v>166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7" t="s">
        <v>84</v>
      </c>
      <c r="BK159" s="185">
        <f>ROUND(I159*H159,2)</f>
        <v>0</v>
      </c>
      <c r="BL159" s="17" t="s">
        <v>174</v>
      </c>
      <c r="BM159" s="17" t="s">
        <v>1273</v>
      </c>
    </row>
    <row r="160" s="12" customFormat="1">
      <c r="B160" s="186"/>
      <c r="D160" s="187" t="s">
        <v>176</v>
      </c>
      <c r="E160" s="188" t="s">
        <v>3</v>
      </c>
      <c r="F160" s="189" t="s">
        <v>1274</v>
      </c>
      <c r="H160" s="190">
        <v>12.300000000000001</v>
      </c>
      <c r="I160" s="191"/>
      <c r="L160" s="186"/>
      <c r="M160" s="192"/>
      <c r="N160" s="193"/>
      <c r="O160" s="193"/>
      <c r="P160" s="193"/>
      <c r="Q160" s="193"/>
      <c r="R160" s="193"/>
      <c r="S160" s="193"/>
      <c r="T160" s="194"/>
      <c r="AT160" s="188" t="s">
        <v>176</v>
      </c>
      <c r="AU160" s="188" t="s">
        <v>84</v>
      </c>
      <c r="AV160" s="12" t="s">
        <v>84</v>
      </c>
      <c r="AW160" s="12" t="s">
        <v>35</v>
      </c>
      <c r="AX160" s="12" t="s">
        <v>80</v>
      </c>
      <c r="AY160" s="188" t="s">
        <v>166</v>
      </c>
    </row>
    <row r="161" s="1" customFormat="1" ht="16.5" customHeight="1">
      <c r="B161" s="173"/>
      <c r="C161" s="174" t="s">
        <v>318</v>
      </c>
      <c r="D161" s="174" t="s">
        <v>169</v>
      </c>
      <c r="E161" s="175" t="s">
        <v>262</v>
      </c>
      <c r="F161" s="176" t="s">
        <v>263</v>
      </c>
      <c r="G161" s="177" t="s">
        <v>172</v>
      </c>
      <c r="H161" s="178">
        <v>14.093</v>
      </c>
      <c r="I161" s="179"/>
      <c r="J161" s="180">
        <f>ROUND(I161*H161,2)</f>
        <v>0</v>
      </c>
      <c r="K161" s="176" t="s">
        <v>173</v>
      </c>
      <c r="L161" s="35"/>
      <c r="M161" s="181" t="s">
        <v>3</v>
      </c>
      <c r="N161" s="182" t="s">
        <v>45</v>
      </c>
      <c r="O161" s="65"/>
      <c r="P161" s="183">
        <f>O161*H161</f>
        <v>0</v>
      </c>
      <c r="Q161" s="183">
        <v>0</v>
      </c>
      <c r="R161" s="183">
        <f>Q161*H161</f>
        <v>0</v>
      </c>
      <c r="S161" s="183">
        <v>0.012999999999999999</v>
      </c>
      <c r="T161" s="184">
        <f>S161*H161</f>
        <v>0.18320899999999998</v>
      </c>
      <c r="AR161" s="17" t="s">
        <v>174</v>
      </c>
      <c r="AT161" s="17" t="s">
        <v>169</v>
      </c>
      <c r="AU161" s="17" t="s">
        <v>84</v>
      </c>
      <c r="AY161" s="17" t="s">
        <v>166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7" t="s">
        <v>84</v>
      </c>
      <c r="BK161" s="185">
        <f>ROUND(I161*H161,2)</f>
        <v>0</v>
      </c>
      <c r="BL161" s="17" t="s">
        <v>174</v>
      </c>
      <c r="BM161" s="17" t="s">
        <v>1275</v>
      </c>
    </row>
    <row r="162" s="12" customFormat="1">
      <c r="B162" s="186"/>
      <c r="D162" s="187" t="s">
        <v>176</v>
      </c>
      <c r="E162" s="188" t="s">
        <v>3</v>
      </c>
      <c r="F162" s="189" t="s">
        <v>1276</v>
      </c>
      <c r="H162" s="190">
        <v>2.9329999999999998</v>
      </c>
      <c r="I162" s="191"/>
      <c r="L162" s="186"/>
      <c r="M162" s="192"/>
      <c r="N162" s="193"/>
      <c r="O162" s="193"/>
      <c r="P162" s="193"/>
      <c r="Q162" s="193"/>
      <c r="R162" s="193"/>
      <c r="S162" s="193"/>
      <c r="T162" s="194"/>
      <c r="AT162" s="188" t="s">
        <v>176</v>
      </c>
      <c r="AU162" s="188" t="s">
        <v>84</v>
      </c>
      <c r="AV162" s="12" t="s">
        <v>84</v>
      </c>
      <c r="AW162" s="12" t="s">
        <v>35</v>
      </c>
      <c r="AX162" s="12" t="s">
        <v>73</v>
      </c>
      <c r="AY162" s="188" t="s">
        <v>166</v>
      </c>
    </row>
    <row r="163" s="12" customFormat="1">
      <c r="B163" s="186"/>
      <c r="D163" s="187" t="s">
        <v>176</v>
      </c>
      <c r="E163" s="188" t="s">
        <v>3</v>
      </c>
      <c r="F163" s="189" t="s">
        <v>1277</v>
      </c>
      <c r="H163" s="190">
        <v>11.16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88" t="s">
        <v>176</v>
      </c>
      <c r="AU163" s="188" t="s">
        <v>84</v>
      </c>
      <c r="AV163" s="12" t="s">
        <v>84</v>
      </c>
      <c r="AW163" s="12" t="s">
        <v>35</v>
      </c>
      <c r="AX163" s="12" t="s">
        <v>73</v>
      </c>
      <c r="AY163" s="188" t="s">
        <v>166</v>
      </c>
    </row>
    <row r="164" s="13" customFormat="1">
      <c r="B164" s="195"/>
      <c r="D164" s="187" t="s">
        <v>176</v>
      </c>
      <c r="E164" s="196" t="s">
        <v>3</v>
      </c>
      <c r="F164" s="197" t="s">
        <v>188</v>
      </c>
      <c r="H164" s="198">
        <v>14.093</v>
      </c>
      <c r="I164" s="199"/>
      <c r="L164" s="195"/>
      <c r="M164" s="200"/>
      <c r="N164" s="201"/>
      <c r="O164" s="201"/>
      <c r="P164" s="201"/>
      <c r="Q164" s="201"/>
      <c r="R164" s="201"/>
      <c r="S164" s="201"/>
      <c r="T164" s="202"/>
      <c r="AT164" s="196" t="s">
        <v>176</v>
      </c>
      <c r="AU164" s="196" t="s">
        <v>84</v>
      </c>
      <c r="AV164" s="13" t="s">
        <v>174</v>
      </c>
      <c r="AW164" s="13" t="s">
        <v>35</v>
      </c>
      <c r="AX164" s="13" t="s">
        <v>80</v>
      </c>
      <c r="AY164" s="196" t="s">
        <v>166</v>
      </c>
    </row>
    <row r="165" s="1" customFormat="1" ht="22.5" customHeight="1">
      <c r="B165" s="173"/>
      <c r="C165" s="174" t="s">
        <v>326</v>
      </c>
      <c r="D165" s="174" t="s">
        <v>169</v>
      </c>
      <c r="E165" s="175" t="s">
        <v>854</v>
      </c>
      <c r="F165" s="176" t="s">
        <v>855</v>
      </c>
      <c r="G165" s="177" t="s">
        <v>172</v>
      </c>
      <c r="H165" s="178">
        <v>17.515000000000001</v>
      </c>
      <c r="I165" s="179"/>
      <c r="J165" s="180">
        <f>ROUND(I165*H165,2)</f>
        <v>0</v>
      </c>
      <c r="K165" s="176" t="s">
        <v>173</v>
      </c>
      <c r="L165" s="35"/>
      <c r="M165" s="181" t="s">
        <v>3</v>
      </c>
      <c r="N165" s="182" t="s">
        <v>45</v>
      </c>
      <c r="O165" s="65"/>
      <c r="P165" s="183">
        <f>O165*H165</f>
        <v>0</v>
      </c>
      <c r="Q165" s="183">
        <v>0</v>
      </c>
      <c r="R165" s="183">
        <f>Q165*H165</f>
        <v>0</v>
      </c>
      <c r="S165" s="183">
        <v>0.014</v>
      </c>
      <c r="T165" s="184">
        <f>S165*H165</f>
        <v>0.24521000000000001</v>
      </c>
      <c r="AR165" s="17" t="s">
        <v>174</v>
      </c>
      <c r="AT165" s="17" t="s">
        <v>169</v>
      </c>
      <c r="AU165" s="17" t="s">
        <v>84</v>
      </c>
      <c r="AY165" s="17" t="s">
        <v>166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7" t="s">
        <v>84</v>
      </c>
      <c r="BK165" s="185">
        <f>ROUND(I165*H165,2)</f>
        <v>0</v>
      </c>
      <c r="BL165" s="17" t="s">
        <v>174</v>
      </c>
      <c r="BM165" s="17" t="s">
        <v>1278</v>
      </c>
    </row>
    <row r="166" s="12" customFormat="1">
      <c r="B166" s="186"/>
      <c r="D166" s="187" t="s">
        <v>176</v>
      </c>
      <c r="E166" s="188" t="s">
        <v>3</v>
      </c>
      <c r="F166" s="189" t="s">
        <v>1279</v>
      </c>
      <c r="H166" s="190">
        <v>17.515000000000001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88" t="s">
        <v>176</v>
      </c>
      <c r="AU166" s="188" t="s">
        <v>84</v>
      </c>
      <c r="AV166" s="12" t="s">
        <v>84</v>
      </c>
      <c r="AW166" s="12" t="s">
        <v>35</v>
      </c>
      <c r="AX166" s="12" t="s">
        <v>80</v>
      </c>
      <c r="AY166" s="188" t="s">
        <v>166</v>
      </c>
    </row>
    <row r="167" s="1" customFormat="1" ht="22.5" customHeight="1">
      <c r="B167" s="173"/>
      <c r="C167" s="174" t="s">
        <v>330</v>
      </c>
      <c r="D167" s="174" t="s">
        <v>169</v>
      </c>
      <c r="E167" s="175" t="s">
        <v>857</v>
      </c>
      <c r="F167" s="176" t="s">
        <v>1280</v>
      </c>
      <c r="G167" s="177" t="s">
        <v>172</v>
      </c>
      <c r="H167" s="178">
        <v>12.188000000000001</v>
      </c>
      <c r="I167" s="179"/>
      <c r="J167" s="180">
        <f>ROUND(I167*H167,2)</f>
        <v>0</v>
      </c>
      <c r="K167" s="176" t="s">
        <v>3</v>
      </c>
      <c r="L167" s="35"/>
      <c r="M167" s="181" t="s">
        <v>3</v>
      </c>
      <c r="N167" s="182" t="s">
        <v>45</v>
      </c>
      <c r="O167" s="65"/>
      <c r="P167" s="183">
        <f>O167*H167</f>
        <v>0</v>
      </c>
      <c r="Q167" s="183">
        <v>0.019429999999999999</v>
      </c>
      <c r="R167" s="183">
        <f>Q167*H167</f>
        <v>0.23681284</v>
      </c>
      <c r="S167" s="183">
        <v>0</v>
      </c>
      <c r="T167" s="184">
        <f>S167*H167</f>
        <v>0</v>
      </c>
      <c r="AR167" s="17" t="s">
        <v>174</v>
      </c>
      <c r="AT167" s="17" t="s">
        <v>169</v>
      </c>
      <c r="AU167" s="17" t="s">
        <v>84</v>
      </c>
      <c r="AY167" s="17" t="s">
        <v>166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7" t="s">
        <v>84</v>
      </c>
      <c r="BK167" s="185">
        <f>ROUND(I167*H167,2)</f>
        <v>0</v>
      </c>
      <c r="BL167" s="17" t="s">
        <v>174</v>
      </c>
      <c r="BM167" s="17" t="s">
        <v>1281</v>
      </c>
    </row>
    <row r="168" s="12" customFormat="1">
      <c r="B168" s="186"/>
      <c r="D168" s="187" t="s">
        <v>176</v>
      </c>
      <c r="E168" s="188" t="s">
        <v>3</v>
      </c>
      <c r="F168" s="189" t="s">
        <v>1282</v>
      </c>
      <c r="H168" s="190">
        <v>12.188000000000001</v>
      </c>
      <c r="I168" s="191"/>
      <c r="L168" s="186"/>
      <c r="M168" s="192"/>
      <c r="N168" s="193"/>
      <c r="O168" s="193"/>
      <c r="P168" s="193"/>
      <c r="Q168" s="193"/>
      <c r="R168" s="193"/>
      <c r="S168" s="193"/>
      <c r="T168" s="194"/>
      <c r="AT168" s="188" t="s">
        <v>176</v>
      </c>
      <c r="AU168" s="188" t="s">
        <v>84</v>
      </c>
      <c r="AV168" s="12" t="s">
        <v>84</v>
      </c>
      <c r="AW168" s="12" t="s">
        <v>35</v>
      </c>
      <c r="AX168" s="12" t="s">
        <v>80</v>
      </c>
      <c r="AY168" s="188" t="s">
        <v>166</v>
      </c>
    </row>
    <row r="169" s="11" customFormat="1" ht="22.8" customHeight="1">
      <c r="B169" s="160"/>
      <c r="D169" s="161" t="s">
        <v>72</v>
      </c>
      <c r="E169" s="171" t="s">
        <v>291</v>
      </c>
      <c r="F169" s="171" t="s">
        <v>292</v>
      </c>
      <c r="I169" s="163"/>
      <c r="J169" s="172">
        <f>BK169</f>
        <v>0</v>
      </c>
      <c r="L169" s="160"/>
      <c r="M169" s="165"/>
      <c r="N169" s="166"/>
      <c r="O169" s="166"/>
      <c r="P169" s="167">
        <f>SUM(P170:P176)</f>
        <v>0</v>
      </c>
      <c r="Q169" s="166"/>
      <c r="R169" s="167">
        <f>SUM(R170:R176)</f>
        <v>0</v>
      </c>
      <c r="S169" s="166"/>
      <c r="T169" s="168">
        <f>SUM(T170:T176)</f>
        <v>0</v>
      </c>
      <c r="AR169" s="161" t="s">
        <v>80</v>
      </c>
      <c r="AT169" s="169" t="s">
        <v>72</v>
      </c>
      <c r="AU169" s="169" t="s">
        <v>80</v>
      </c>
      <c r="AY169" s="161" t="s">
        <v>166</v>
      </c>
      <c r="BK169" s="170">
        <f>SUM(BK170:BK176)</f>
        <v>0</v>
      </c>
    </row>
    <row r="170" s="1" customFormat="1" ht="16.5" customHeight="1">
      <c r="B170" s="173"/>
      <c r="C170" s="174" t="s">
        <v>337</v>
      </c>
      <c r="D170" s="174" t="s">
        <v>169</v>
      </c>
      <c r="E170" s="175" t="s">
        <v>294</v>
      </c>
      <c r="F170" s="176" t="s">
        <v>295</v>
      </c>
      <c r="G170" s="177" t="s">
        <v>296</v>
      </c>
      <c r="H170" s="178">
        <v>2.3780000000000001</v>
      </c>
      <c r="I170" s="179"/>
      <c r="J170" s="180">
        <f>ROUND(I170*H170,2)</f>
        <v>0</v>
      </c>
      <c r="K170" s="176" t="s">
        <v>173</v>
      </c>
      <c r="L170" s="35"/>
      <c r="M170" s="181" t="s">
        <v>3</v>
      </c>
      <c r="N170" s="182" t="s">
        <v>45</v>
      </c>
      <c r="O170" s="65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AR170" s="17" t="s">
        <v>174</v>
      </c>
      <c r="AT170" s="17" t="s">
        <v>169</v>
      </c>
      <c r="AU170" s="17" t="s">
        <v>84</v>
      </c>
      <c r="AY170" s="17" t="s">
        <v>166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84</v>
      </c>
      <c r="BK170" s="185">
        <f>ROUND(I170*H170,2)</f>
        <v>0</v>
      </c>
      <c r="BL170" s="17" t="s">
        <v>174</v>
      </c>
      <c r="BM170" s="17" t="s">
        <v>1283</v>
      </c>
    </row>
    <row r="171" s="1" customFormat="1" ht="22.5" customHeight="1">
      <c r="B171" s="173"/>
      <c r="C171" s="174" t="s">
        <v>334</v>
      </c>
      <c r="D171" s="174" t="s">
        <v>169</v>
      </c>
      <c r="E171" s="175" t="s">
        <v>299</v>
      </c>
      <c r="F171" s="176" t="s">
        <v>300</v>
      </c>
      <c r="G171" s="177" t="s">
        <v>296</v>
      </c>
      <c r="H171" s="178">
        <v>719.77999999999997</v>
      </c>
      <c r="I171" s="179"/>
      <c r="J171" s="180">
        <f>ROUND(I171*H171,2)</f>
        <v>0</v>
      </c>
      <c r="K171" s="176" t="s">
        <v>173</v>
      </c>
      <c r="L171" s="35"/>
      <c r="M171" s="181" t="s">
        <v>3</v>
      </c>
      <c r="N171" s="182" t="s">
        <v>45</v>
      </c>
      <c r="O171" s="65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AR171" s="17" t="s">
        <v>174</v>
      </c>
      <c r="AT171" s="17" t="s">
        <v>169</v>
      </c>
      <c r="AU171" s="17" t="s">
        <v>84</v>
      </c>
      <c r="AY171" s="17" t="s">
        <v>166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84</v>
      </c>
      <c r="BK171" s="185">
        <f>ROUND(I171*H171,2)</f>
        <v>0</v>
      </c>
      <c r="BL171" s="17" t="s">
        <v>174</v>
      </c>
      <c r="BM171" s="17" t="s">
        <v>1284</v>
      </c>
    </row>
    <row r="172" s="12" customFormat="1">
      <c r="B172" s="186"/>
      <c r="D172" s="187" t="s">
        <v>176</v>
      </c>
      <c r="E172" s="188" t="s">
        <v>3</v>
      </c>
      <c r="F172" s="189" t="s">
        <v>302</v>
      </c>
      <c r="H172" s="190">
        <v>719.77999999999997</v>
      </c>
      <c r="I172" s="191"/>
      <c r="L172" s="186"/>
      <c r="M172" s="192"/>
      <c r="N172" s="193"/>
      <c r="O172" s="193"/>
      <c r="P172" s="193"/>
      <c r="Q172" s="193"/>
      <c r="R172" s="193"/>
      <c r="S172" s="193"/>
      <c r="T172" s="194"/>
      <c r="AT172" s="188" t="s">
        <v>176</v>
      </c>
      <c r="AU172" s="188" t="s">
        <v>84</v>
      </c>
      <c r="AV172" s="12" t="s">
        <v>84</v>
      </c>
      <c r="AW172" s="12" t="s">
        <v>35</v>
      </c>
      <c r="AX172" s="12" t="s">
        <v>80</v>
      </c>
      <c r="AY172" s="188" t="s">
        <v>166</v>
      </c>
    </row>
    <row r="173" s="1" customFormat="1" ht="22.5" customHeight="1">
      <c r="B173" s="173"/>
      <c r="C173" s="174" t="s">
        <v>345</v>
      </c>
      <c r="D173" s="174" t="s">
        <v>169</v>
      </c>
      <c r="E173" s="175" t="s">
        <v>304</v>
      </c>
      <c r="F173" s="176" t="s">
        <v>305</v>
      </c>
      <c r="G173" s="177" t="s">
        <v>296</v>
      </c>
      <c r="H173" s="178">
        <v>4.5940000000000003</v>
      </c>
      <c r="I173" s="179"/>
      <c r="J173" s="180">
        <f>ROUND(I173*H173,2)</f>
        <v>0</v>
      </c>
      <c r="K173" s="176" t="s">
        <v>173</v>
      </c>
      <c r="L173" s="35"/>
      <c r="M173" s="181" t="s">
        <v>3</v>
      </c>
      <c r="N173" s="182" t="s">
        <v>45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AR173" s="17" t="s">
        <v>174</v>
      </c>
      <c r="AT173" s="17" t="s">
        <v>169</v>
      </c>
      <c r="AU173" s="17" t="s">
        <v>84</v>
      </c>
      <c r="AY173" s="17" t="s">
        <v>166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84</v>
      </c>
      <c r="BK173" s="185">
        <f>ROUND(I173*H173,2)</f>
        <v>0</v>
      </c>
      <c r="BL173" s="17" t="s">
        <v>174</v>
      </c>
      <c r="BM173" s="17" t="s">
        <v>1285</v>
      </c>
    </row>
    <row r="174" s="1" customFormat="1" ht="22.5" customHeight="1">
      <c r="B174" s="173"/>
      <c r="C174" s="174" t="s">
        <v>349</v>
      </c>
      <c r="D174" s="174" t="s">
        <v>169</v>
      </c>
      <c r="E174" s="175" t="s">
        <v>308</v>
      </c>
      <c r="F174" s="176" t="s">
        <v>309</v>
      </c>
      <c r="G174" s="177" t="s">
        <v>296</v>
      </c>
      <c r="H174" s="178">
        <v>1.55</v>
      </c>
      <c r="I174" s="179"/>
      <c r="J174" s="180">
        <f>ROUND(I174*H174,2)</f>
        <v>0</v>
      </c>
      <c r="K174" s="176" t="s">
        <v>173</v>
      </c>
      <c r="L174" s="35"/>
      <c r="M174" s="181" t="s">
        <v>3</v>
      </c>
      <c r="N174" s="182" t="s">
        <v>45</v>
      </c>
      <c r="O174" s="65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AR174" s="17" t="s">
        <v>174</v>
      </c>
      <c r="AT174" s="17" t="s">
        <v>169</v>
      </c>
      <c r="AU174" s="17" t="s">
        <v>84</v>
      </c>
      <c r="AY174" s="17" t="s">
        <v>166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7" t="s">
        <v>84</v>
      </c>
      <c r="BK174" s="185">
        <f>ROUND(I174*H174,2)</f>
        <v>0</v>
      </c>
      <c r="BL174" s="17" t="s">
        <v>174</v>
      </c>
      <c r="BM174" s="17" t="s">
        <v>1286</v>
      </c>
    </row>
    <row r="175" s="1" customFormat="1" ht="22.5" customHeight="1">
      <c r="B175" s="173"/>
      <c r="C175" s="174" t="s">
        <v>353</v>
      </c>
      <c r="D175" s="174" t="s">
        <v>169</v>
      </c>
      <c r="E175" s="175" t="s">
        <v>312</v>
      </c>
      <c r="F175" s="176" t="s">
        <v>313</v>
      </c>
      <c r="G175" s="177" t="s">
        <v>296</v>
      </c>
      <c r="H175" s="178">
        <v>29.844999999999999</v>
      </c>
      <c r="I175" s="179"/>
      <c r="J175" s="180">
        <f>ROUND(I175*H175,2)</f>
        <v>0</v>
      </c>
      <c r="K175" s="176" t="s">
        <v>173</v>
      </c>
      <c r="L175" s="35"/>
      <c r="M175" s="181" t="s">
        <v>3</v>
      </c>
      <c r="N175" s="182" t="s">
        <v>45</v>
      </c>
      <c r="O175" s="65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AR175" s="17" t="s">
        <v>174</v>
      </c>
      <c r="AT175" s="17" t="s">
        <v>169</v>
      </c>
      <c r="AU175" s="17" t="s">
        <v>84</v>
      </c>
      <c r="AY175" s="17" t="s">
        <v>166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7" t="s">
        <v>84</v>
      </c>
      <c r="BK175" s="185">
        <f>ROUND(I175*H175,2)</f>
        <v>0</v>
      </c>
      <c r="BL175" s="17" t="s">
        <v>174</v>
      </c>
      <c r="BM175" s="17" t="s">
        <v>1287</v>
      </c>
    </row>
    <row r="176" s="12" customFormat="1">
      <c r="B176" s="186"/>
      <c r="D176" s="187" t="s">
        <v>176</v>
      </c>
      <c r="E176" s="188" t="s">
        <v>3</v>
      </c>
      <c r="F176" s="189" t="s">
        <v>315</v>
      </c>
      <c r="H176" s="190">
        <v>29.844999999999999</v>
      </c>
      <c r="I176" s="191"/>
      <c r="L176" s="186"/>
      <c r="M176" s="192"/>
      <c r="N176" s="193"/>
      <c r="O176" s="193"/>
      <c r="P176" s="193"/>
      <c r="Q176" s="193"/>
      <c r="R176" s="193"/>
      <c r="S176" s="193"/>
      <c r="T176" s="194"/>
      <c r="AT176" s="188" t="s">
        <v>176</v>
      </c>
      <c r="AU176" s="188" t="s">
        <v>84</v>
      </c>
      <c r="AV176" s="12" t="s">
        <v>84</v>
      </c>
      <c r="AW176" s="12" t="s">
        <v>35</v>
      </c>
      <c r="AX176" s="12" t="s">
        <v>80</v>
      </c>
      <c r="AY176" s="188" t="s">
        <v>166</v>
      </c>
    </row>
    <row r="177" s="11" customFormat="1" ht="22.8" customHeight="1">
      <c r="B177" s="160"/>
      <c r="D177" s="161" t="s">
        <v>72</v>
      </c>
      <c r="E177" s="171" t="s">
        <v>316</v>
      </c>
      <c r="F177" s="171" t="s">
        <v>317</v>
      </c>
      <c r="I177" s="163"/>
      <c r="J177" s="172">
        <f>BK177</f>
        <v>0</v>
      </c>
      <c r="L177" s="160"/>
      <c r="M177" s="165"/>
      <c r="N177" s="166"/>
      <c r="O177" s="166"/>
      <c r="P177" s="167">
        <f>P178</f>
        <v>0</v>
      </c>
      <c r="Q177" s="166"/>
      <c r="R177" s="167">
        <f>R178</f>
        <v>0</v>
      </c>
      <c r="S177" s="166"/>
      <c r="T177" s="168">
        <f>T178</f>
        <v>0</v>
      </c>
      <c r="AR177" s="161" t="s">
        <v>80</v>
      </c>
      <c r="AT177" s="169" t="s">
        <v>72</v>
      </c>
      <c r="AU177" s="169" t="s">
        <v>80</v>
      </c>
      <c r="AY177" s="161" t="s">
        <v>166</v>
      </c>
      <c r="BK177" s="170">
        <f>BK178</f>
        <v>0</v>
      </c>
    </row>
    <row r="178" s="1" customFormat="1" ht="22.5" customHeight="1">
      <c r="B178" s="173"/>
      <c r="C178" s="174" t="s">
        <v>360</v>
      </c>
      <c r="D178" s="174" t="s">
        <v>169</v>
      </c>
      <c r="E178" s="175" t="s">
        <v>319</v>
      </c>
      <c r="F178" s="176" t="s">
        <v>320</v>
      </c>
      <c r="G178" s="177" t="s">
        <v>296</v>
      </c>
      <c r="H178" s="178">
        <v>1.968</v>
      </c>
      <c r="I178" s="179"/>
      <c r="J178" s="180">
        <f>ROUND(I178*H178,2)</f>
        <v>0</v>
      </c>
      <c r="K178" s="176" t="s">
        <v>173</v>
      </c>
      <c r="L178" s="35"/>
      <c r="M178" s="181" t="s">
        <v>3</v>
      </c>
      <c r="N178" s="182" t="s">
        <v>45</v>
      </c>
      <c r="O178" s="65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AR178" s="17" t="s">
        <v>174</v>
      </c>
      <c r="AT178" s="17" t="s">
        <v>169</v>
      </c>
      <c r="AU178" s="17" t="s">
        <v>84</v>
      </c>
      <c r="AY178" s="17" t="s">
        <v>166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7" t="s">
        <v>84</v>
      </c>
      <c r="BK178" s="185">
        <f>ROUND(I178*H178,2)</f>
        <v>0</v>
      </c>
      <c r="BL178" s="17" t="s">
        <v>174</v>
      </c>
      <c r="BM178" s="17" t="s">
        <v>1288</v>
      </c>
    </row>
    <row r="179" s="11" customFormat="1" ht="25.92" customHeight="1">
      <c r="B179" s="160"/>
      <c r="D179" s="161" t="s">
        <v>72</v>
      </c>
      <c r="E179" s="162" t="s">
        <v>322</v>
      </c>
      <c r="F179" s="162" t="s">
        <v>323</v>
      </c>
      <c r="I179" s="163"/>
      <c r="J179" s="164">
        <f>BK179</f>
        <v>0</v>
      </c>
      <c r="L179" s="160"/>
      <c r="M179" s="165"/>
      <c r="N179" s="166"/>
      <c r="O179" s="166"/>
      <c r="P179" s="167">
        <f>P180+P194+P200+P209+P220+P227</f>
        <v>0</v>
      </c>
      <c r="Q179" s="166"/>
      <c r="R179" s="167">
        <f>R180+R194+R200+R209+R220+R227</f>
        <v>0.57479802000000002</v>
      </c>
      <c r="S179" s="166"/>
      <c r="T179" s="168">
        <f>T180+T194+T200+T209+T220+T227</f>
        <v>0.063775699999999991</v>
      </c>
      <c r="AR179" s="161" t="s">
        <v>84</v>
      </c>
      <c r="AT179" s="169" t="s">
        <v>72</v>
      </c>
      <c r="AU179" s="169" t="s">
        <v>73</v>
      </c>
      <c r="AY179" s="161" t="s">
        <v>166</v>
      </c>
      <c r="BK179" s="170">
        <f>BK180+BK194+BK200+BK209+BK220+BK227</f>
        <v>0</v>
      </c>
    </row>
    <row r="180" s="11" customFormat="1" ht="22.8" customHeight="1">
      <c r="B180" s="160"/>
      <c r="D180" s="161" t="s">
        <v>72</v>
      </c>
      <c r="E180" s="171" t="s">
        <v>324</v>
      </c>
      <c r="F180" s="171" t="s">
        <v>325</v>
      </c>
      <c r="I180" s="163"/>
      <c r="J180" s="172">
        <f>BK180</f>
        <v>0</v>
      </c>
      <c r="L180" s="160"/>
      <c r="M180" s="165"/>
      <c r="N180" s="166"/>
      <c r="O180" s="166"/>
      <c r="P180" s="167">
        <f>SUM(P181:P193)</f>
        <v>0</v>
      </c>
      <c r="Q180" s="166"/>
      <c r="R180" s="167">
        <f>SUM(R181:R193)</f>
        <v>0.12790076</v>
      </c>
      <c r="S180" s="166"/>
      <c r="T180" s="168">
        <f>SUM(T181:T193)</f>
        <v>0</v>
      </c>
      <c r="AR180" s="161" t="s">
        <v>84</v>
      </c>
      <c r="AT180" s="169" t="s">
        <v>72</v>
      </c>
      <c r="AU180" s="169" t="s">
        <v>80</v>
      </c>
      <c r="AY180" s="161" t="s">
        <v>166</v>
      </c>
      <c r="BK180" s="170">
        <f>SUM(BK181:BK193)</f>
        <v>0</v>
      </c>
    </row>
    <row r="181" s="1" customFormat="1" ht="16.5" customHeight="1">
      <c r="B181" s="173"/>
      <c r="C181" s="174" t="s">
        <v>364</v>
      </c>
      <c r="D181" s="174" t="s">
        <v>169</v>
      </c>
      <c r="E181" s="175" t="s">
        <v>327</v>
      </c>
      <c r="F181" s="176" t="s">
        <v>328</v>
      </c>
      <c r="G181" s="177" t="s">
        <v>172</v>
      </c>
      <c r="H181" s="178">
        <v>12.300000000000001</v>
      </c>
      <c r="I181" s="179"/>
      <c r="J181" s="180">
        <f>ROUND(I181*H181,2)</f>
        <v>0</v>
      </c>
      <c r="K181" s="176" t="s">
        <v>173</v>
      </c>
      <c r="L181" s="35"/>
      <c r="M181" s="181" t="s">
        <v>3</v>
      </c>
      <c r="N181" s="182" t="s">
        <v>45</v>
      </c>
      <c r="O181" s="65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AR181" s="17" t="s">
        <v>184</v>
      </c>
      <c r="AT181" s="17" t="s">
        <v>169</v>
      </c>
      <c r="AU181" s="17" t="s">
        <v>84</v>
      </c>
      <c r="AY181" s="17" t="s">
        <v>166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7" t="s">
        <v>84</v>
      </c>
      <c r="BK181" s="185">
        <f>ROUND(I181*H181,2)</f>
        <v>0</v>
      </c>
      <c r="BL181" s="17" t="s">
        <v>184</v>
      </c>
      <c r="BM181" s="17" t="s">
        <v>1289</v>
      </c>
    </row>
    <row r="182" s="12" customFormat="1">
      <c r="B182" s="186"/>
      <c r="D182" s="187" t="s">
        <v>176</v>
      </c>
      <c r="E182" s="188" t="s">
        <v>3</v>
      </c>
      <c r="F182" s="189" t="s">
        <v>1274</v>
      </c>
      <c r="H182" s="190">
        <v>12.300000000000001</v>
      </c>
      <c r="I182" s="191"/>
      <c r="L182" s="186"/>
      <c r="M182" s="192"/>
      <c r="N182" s="193"/>
      <c r="O182" s="193"/>
      <c r="P182" s="193"/>
      <c r="Q182" s="193"/>
      <c r="R182" s="193"/>
      <c r="S182" s="193"/>
      <c r="T182" s="194"/>
      <c r="AT182" s="188" t="s">
        <v>176</v>
      </c>
      <c r="AU182" s="188" t="s">
        <v>84</v>
      </c>
      <c r="AV182" s="12" t="s">
        <v>84</v>
      </c>
      <c r="AW182" s="12" t="s">
        <v>35</v>
      </c>
      <c r="AX182" s="12" t="s">
        <v>80</v>
      </c>
      <c r="AY182" s="188" t="s">
        <v>166</v>
      </c>
    </row>
    <row r="183" s="1" customFormat="1" ht="16.5" customHeight="1">
      <c r="B183" s="173"/>
      <c r="C183" s="203" t="s">
        <v>368</v>
      </c>
      <c r="D183" s="203" t="s">
        <v>202</v>
      </c>
      <c r="E183" s="204" t="s">
        <v>342</v>
      </c>
      <c r="F183" s="205" t="s">
        <v>992</v>
      </c>
      <c r="G183" s="206" t="s">
        <v>333</v>
      </c>
      <c r="H183" s="207">
        <v>69</v>
      </c>
      <c r="I183" s="208"/>
      <c r="J183" s="209">
        <f>ROUND(I183*H183,2)</f>
        <v>0</v>
      </c>
      <c r="K183" s="205" t="s">
        <v>173</v>
      </c>
      <c r="L183" s="210"/>
      <c r="M183" s="211" t="s">
        <v>3</v>
      </c>
      <c r="N183" s="212" t="s">
        <v>45</v>
      </c>
      <c r="O183" s="65"/>
      <c r="P183" s="183">
        <f>O183*H183</f>
        <v>0</v>
      </c>
      <c r="Q183" s="183">
        <v>0.001</v>
      </c>
      <c r="R183" s="183">
        <f>Q183*H183</f>
        <v>0.069000000000000006</v>
      </c>
      <c r="S183" s="183">
        <v>0</v>
      </c>
      <c r="T183" s="184">
        <f>S183*H183</f>
        <v>0</v>
      </c>
      <c r="AR183" s="17" t="s">
        <v>334</v>
      </c>
      <c r="AT183" s="17" t="s">
        <v>202</v>
      </c>
      <c r="AU183" s="17" t="s">
        <v>84</v>
      </c>
      <c r="AY183" s="17" t="s">
        <v>166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84</v>
      </c>
      <c r="BK183" s="185">
        <f>ROUND(I183*H183,2)</f>
        <v>0</v>
      </c>
      <c r="BL183" s="17" t="s">
        <v>184</v>
      </c>
      <c r="BM183" s="17" t="s">
        <v>1290</v>
      </c>
    </row>
    <row r="184" s="12" customFormat="1">
      <c r="B184" s="186"/>
      <c r="D184" s="187" t="s">
        <v>176</v>
      </c>
      <c r="F184" s="189" t="s">
        <v>1185</v>
      </c>
      <c r="H184" s="190">
        <v>69</v>
      </c>
      <c r="I184" s="191"/>
      <c r="L184" s="186"/>
      <c r="M184" s="192"/>
      <c r="N184" s="193"/>
      <c r="O184" s="193"/>
      <c r="P184" s="193"/>
      <c r="Q184" s="193"/>
      <c r="R184" s="193"/>
      <c r="S184" s="193"/>
      <c r="T184" s="194"/>
      <c r="AT184" s="188" t="s">
        <v>176</v>
      </c>
      <c r="AU184" s="188" t="s">
        <v>84</v>
      </c>
      <c r="AV184" s="12" t="s">
        <v>84</v>
      </c>
      <c r="AW184" s="12" t="s">
        <v>4</v>
      </c>
      <c r="AX184" s="12" t="s">
        <v>80</v>
      </c>
      <c r="AY184" s="188" t="s">
        <v>166</v>
      </c>
    </row>
    <row r="185" s="1" customFormat="1" ht="16.5" customHeight="1">
      <c r="B185" s="173"/>
      <c r="C185" s="174" t="s">
        <v>372</v>
      </c>
      <c r="D185" s="174" t="s">
        <v>169</v>
      </c>
      <c r="E185" s="175" t="s">
        <v>874</v>
      </c>
      <c r="F185" s="176" t="s">
        <v>875</v>
      </c>
      <c r="G185" s="177" t="s">
        <v>172</v>
      </c>
      <c r="H185" s="178">
        <v>12.188000000000001</v>
      </c>
      <c r="I185" s="179"/>
      <c r="J185" s="180">
        <f>ROUND(I185*H185,2)</f>
        <v>0</v>
      </c>
      <c r="K185" s="176" t="s">
        <v>173</v>
      </c>
      <c r="L185" s="35"/>
      <c r="M185" s="181" t="s">
        <v>3</v>
      </c>
      <c r="N185" s="182" t="s">
        <v>45</v>
      </c>
      <c r="O185" s="65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AR185" s="17" t="s">
        <v>184</v>
      </c>
      <c r="AT185" s="17" t="s">
        <v>169</v>
      </c>
      <c r="AU185" s="17" t="s">
        <v>84</v>
      </c>
      <c r="AY185" s="17" t="s">
        <v>166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7" t="s">
        <v>84</v>
      </c>
      <c r="BK185" s="185">
        <f>ROUND(I185*H185,2)</f>
        <v>0</v>
      </c>
      <c r="BL185" s="17" t="s">
        <v>184</v>
      </c>
      <c r="BM185" s="17" t="s">
        <v>1291</v>
      </c>
    </row>
    <row r="186" s="12" customFormat="1">
      <c r="B186" s="186"/>
      <c r="D186" s="187" t="s">
        <v>176</v>
      </c>
      <c r="E186" s="188" t="s">
        <v>3</v>
      </c>
      <c r="F186" s="189" t="s">
        <v>1292</v>
      </c>
      <c r="H186" s="190">
        <v>12.188000000000001</v>
      </c>
      <c r="I186" s="191"/>
      <c r="L186" s="186"/>
      <c r="M186" s="192"/>
      <c r="N186" s="193"/>
      <c r="O186" s="193"/>
      <c r="P186" s="193"/>
      <c r="Q186" s="193"/>
      <c r="R186" s="193"/>
      <c r="S186" s="193"/>
      <c r="T186" s="194"/>
      <c r="AT186" s="188" t="s">
        <v>176</v>
      </c>
      <c r="AU186" s="188" t="s">
        <v>84</v>
      </c>
      <c r="AV186" s="12" t="s">
        <v>84</v>
      </c>
      <c r="AW186" s="12" t="s">
        <v>35</v>
      </c>
      <c r="AX186" s="12" t="s">
        <v>80</v>
      </c>
      <c r="AY186" s="188" t="s">
        <v>166</v>
      </c>
    </row>
    <row r="187" s="1" customFormat="1" ht="16.5" customHeight="1">
      <c r="B187" s="173"/>
      <c r="C187" s="203" t="s">
        <v>376</v>
      </c>
      <c r="D187" s="203" t="s">
        <v>202</v>
      </c>
      <c r="E187" s="204" t="s">
        <v>878</v>
      </c>
      <c r="F187" s="205" t="s">
        <v>1188</v>
      </c>
      <c r="G187" s="206" t="s">
        <v>333</v>
      </c>
      <c r="H187" s="207">
        <v>1.4379999999999999</v>
      </c>
      <c r="I187" s="208"/>
      <c r="J187" s="209">
        <f>ROUND(I187*H187,2)</f>
        <v>0</v>
      </c>
      <c r="K187" s="205" t="s">
        <v>173</v>
      </c>
      <c r="L187" s="210"/>
      <c r="M187" s="211" t="s">
        <v>3</v>
      </c>
      <c r="N187" s="212" t="s">
        <v>45</v>
      </c>
      <c r="O187" s="65"/>
      <c r="P187" s="183">
        <f>O187*H187</f>
        <v>0</v>
      </c>
      <c r="Q187" s="183">
        <v>0.001</v>
      </c>
      <c r="R187" s="183">
        <f>Q187*H187</f>
        <v>0.001438</v>
      </c>
      <c r="S187" s="183">
        <v>0</v>
      </c>
      <c r="T187" s="184">
        <f>S187*H187</f>
        <v>0</v>
      </c>
      <c r="AR187" s="17" t="s">
        <v>334</v>
      </c>
      <c r="AT187" s="17" t="s">
        <v>202</v>
      </c>
      <c r="AU187" s="17" t="s">
        <v>84</v>
      </c>
      <c r="AY187" s="17" t="s">
        <v>166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7" t="s">
        <v>84</v>
      </c>
      <c r="BK187" s="185">
        <f>ROUND(I187*H187,2)</f>
        <v>0</v>
      </c>
      <c r="BL187" s="17" t="s">
        <v>184</v>
      </c>
      <c r="BM187" s="17" t="s">
        <v>1293</v>
      </c>
    </row>
    <row r="188" s="12" customFormat="1">
      <c r="B188" s="186"/>
      <c r="D188" s="187" t="s">
        <v>176</v>
      </c>
      <c r="F188" s="189" t="s">
        <v>1294</v>
      </c>
      <c r="H188" s="190">
        <v>1.4379999999999999</v>
      </c>
      <c r="I188" s="191"/>
      <c r="L188" s="186"/>
      <c r="M188" s="192"/>
      <c r="N188" s="193"/>
      <c r="O188" s="193"/>
      <c r="P188" s="193"/>
      <c r="Q188" s="193"/>
      <c r="R188" s="193"/>
      <c r="S188" s="193"/>
      <c r="T188" s="194"/>
      <c r="AT188" s="188" t="s">
        <v>176</v>
      </c>
      <c r="AU188" s="188" t="s">
        <v>84</v>
      </c>
      <c r="AV188" s="12" t="s">
        <v>84</v>
      </c>
      <c r="AW188" s="12" t="s">
        <v>4</v>
      </c>
      <c r="AX188" s="12" t="s">
        <v>80</v>
      </c>
      <c r="AY188" s="188" t="s">
        <v>166</v>
      </c>
    </row>
    <row r="189" s="1" customFormat="1" ht="16.5" customHeight="1">
      <c r="B189" s="173"/>
      <c r="C189" s="174" t="s">
        <v>381</v>
      </c>
      <c r="D189" s="174" t="s">
        <v>169</v>
      </c>
      <c r="E189" s="175" t="s">
        <v>346</v>
      </c>
      <c r="F189" s="176" t="s">
        <v>347</v>
      </c>
      <c r="G189" s="177" t="s">
        <v>172</v>
      </c>
      <c r="H189" s="178">
        <v>11.16</v>
      </c>
      <c r="I189" s="179"/>
      <c r="J189" s="180">
        <f>ROUND(I189*H189,2)</f>
        <v>0</v>
      </c>
      <c r="K189" s="176" t="s">
        <v>173</v>
      </c>
      <c r="L189" s="35"/>
      <c r="M189" s="181" t="s">
        <v>3</v>
      </c>
      <c r="N189" s="182" t="s">
        <v>45</v>
      </c>
      <c r="O189" s="65"/>
      <c r="P189" s="183">
        <f>O189*H189</f>
        <v>0</v>
      </c>
      <c r="Q189" s="183">
        <v>0.0045199999999999997</v>
      </c>
      <c r="R189" s="183">
        <f>Q189*H189</f>
        <v>0.050443200000000001</v>
      </c>
      <c r="S189" s="183">
        <v>0</v>
      </c>
      <c r="T189" s="184">
        <f>S189*H189</f>
        <v>0</v>
      </c>
      <c r="AR189" s="17" t="s">
        <v>184</v>
      </c>
      <c r="AT189" s="17" t="s">
        <v>169</v>
      </c>
      <c r="AU189" s="17" t="s">
        <v>84</v>
      </c>
      <c r="AY189" s="17" t="s">
        <v>166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7" t="s">
        <v>84</v>
      </c>
      <c r="BK189" s="185">
        <f>ROUND(I189*H189,2)</f>
        <v>0</v>
      </c>
      <c r="BL189" s="17" t="s">
        <v>184</v>
      </c>
      <c r="BM189" s="17" t="s">
        <v>1295</v>
      </c>
    </row>
    <row r="190" s="12" customFormat="1">
      <c r="B190" s="186"/>
      <c r="D190" s="187" t="s">
        <v>176</v>
      </c>
      <c r="E190" s="188" t="s">
        <v>3</v>
      </c>
      <c r="F190" s="189" t="s">
        <v>1260</v>
      </c>
      <c r="H190" s="190">
        <v>11.16</v>
      </c>
      <c r="I190" s="191"/>
      <c r="L190" s="186"/>
      <c r="M190" s="192"/>
      <c r="N190" s="193"/>
      <c r="O190" s="193"/>
      <c r="P190" s="193"/>
      <c r="Q190" s="193"/>
      <c r="R190" s="193"/>
      <c r="S190" s="193"/>
      <c r="T190" s="194"/>
      <c r="AT190" s="188" t="s">
        <v>176</v>
      </c>
      <c r="AU190" s="188" t="s">
        <v>84</v>
      </c>
      <c r="AV190" s="12" t="s">
        <v>84</v>
      </c>
      <c r="AW190" s="12" t="s">
        <v>35</v>
      </c>
      <c r="AX190" s="12" t="s">
        <v>80</v>
      </c>
      <c r="AY190" s="188" t="s">
        <v>166</v>
      </c>
    </row>
    <row r="191" s="1" customFormat="1" ht="16.5" customHeight="1">
      <c r="B191" s="173"/>
      <c r="C191" s="174" t="s">
        <v>387</v>
      </c>
      <c r="D191" s="174" t="s">
        <v>169</v>
      </c>
      <c r="E191" s="175" t="s">
        <v>350</v>
      </c>
      <c r="F191" s="176" t="s">
        <v>351</v>
      </c>
      <c r="G191" s="177" t="s">
        <v>172</v>
      </c>
      <c r="H191" s="178">
        <v>1.5529999999999999</v>
      </c>
      <c r="I191" s="179"/>
      <c r="J191" s="180">
        <f>ROUND(I191*H191,2)</f>
        <v>0</v>
      </c>
      <c r="K191" s="176" t="s">
        <v>173</v>
      </c>
      <c r="L191" s="35"/>
      <c r="M191" s="181" t="s">
        <v>3</v>
      </c>
      <c r="N191" s="182" t="s">
        <v>45</v>
      </c>
      <c r="O191" s="65"/>
      <c r="P191" s="183">
        <f>O191*H191</f>
        <v>0</v>
      </c>
      <c r="Q191" s="183">
        <v>0.0045199999999999997</v>
      </c>
      <c r="R191" s="183">
        <f>Q191*H191</f>
        <v>0.0070195599999999993</v>
      </c>
      <c r="S191" s="183">
        <v>0</v>
      </c>
      <c r="T191" s="184">
        <f>S191*H191</f>
        <v>0</v>
      </c>
      <c r="AR191" s="17" t="s">
        <v>184</v>
      </c>
      <c r="AT191" s="17" t="s">
        <v>169</v>
      </c>
      <c r="AU191" s="17" t="s">
        <v>84</v>
      </c>
      <c r="AY191" s="17" t="s">
        <v>166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7" t="s">
        <v>84</v>
      </c>
      <c r="BK191" s="185">
        <f>ROUND(I191*H191,2)</f>
        <v>0</v>
      </c>
      <c r="BL191" s="17" t="s">
        <v>184</v>
      </c>
      <c r="BM191" s="17" t="s">
        <v>1296</v>
      </c>
    </row>
    <row r="192" s="12" customFormat="1">
      <c r="B192" s="186"/>
      <c r="D192" s="187" t="s">
        <v>176</v>
      </c>
      <c r="E192" s="188" t="s">
        <v>3</v>
      </c>
      <c r="F192" s="189" t="s">
        <v>1297</v>
      </c>
      <c r="H192" s="190">
        <v>1.5529999999999999</v>
      </c>
      <c r="I192" s="191"/>
      <c r="L192" s="186"/>
      <c r="M192" s="192"/>
      <c r="N192" s="193"/>
      <c r="O192" s="193"/>
      <c r="P192" s="193"/>
      <c r="Q192" s="193"/>
      <c r="R192" s="193"/>
      <c r="S192" s="193"/>
      <c r="T192" s="194"/>
      <c r="AT192" s="188" t="s">
        <v>176</v>
      </c>
      <c r="AU192" s="188" t="s">
        <v>84</v>
      </c>
      <c r="AV192" s="12" t="s">
        <v>84</v>
      </c>
      <c r="AW192" s="12" t="s">
        <v>35</v>
      </c>
      <c r="AX192" s="12" t="s">
        <v>80</v>
      </c>
      <c r="AY192" s="188" t="s">
        <v>166</v>
      </c>
    </row>
    <row r="193" s="1" customFormat="1" ht="22.5" customHeight="1">
      <c r="B193" s="173"/>
      <c r="C193" s="174" t="s">
        <v>391</v>
      </c>
      <c r="D193" s="174" t="s">
        <v>169</v>
      </c>
      <c r="E193" s="175" t="s">
        <v>354</v>
      </c>
      <c r="F193" s="176" t="s">
        <v>355</v>
      </c>
      <c r="G193" s="177" t="s">
        <v>356</v>
      </c>
      <c r="H193" s="213"/>
      <c r="I193" s="179"/>
      <c r="J193" s="180">
        <f>ROUND(I193*H193,2)</f>
        <v>0</v>
      </c>
      <c r="K193" s="176" t="s">
        <v>173</v>
      </c>
      <c r="L193" s="35"/>
      <c r="M193" s="181" t="s">
        <v>3</v>
      </c>
      <c r="N193" s="182" t="s">
        <v>45</v>
      </c>
      <c r="O193" s="65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AR193" s="17" t="s">
        <v>184</v>
      </c>
      <c r="AT193" s="17" t="s">
        <v>169</v>
      </c>
      <c r="AU193" s="17" t="s">
        <v>84</v>
      </c>
      <c r="AY193" s="17" t="s">
        <v>166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84</v>
      </c>
      <c r="BK193" s="185">
        <f>ROUND(I193*H193,2)</f>
        <v>0</v>
      </c>
      <c r="BL193" s="17" t="s">
        <v>184</v>
      </c>
      <c r="BM193" s="17" t="s">
        <v>1298</v>
      </c>
    </row>
    <row r="194" s="11" customFormat="1" ht="22.8" customHeight="1">
      <c r="B194" s="160"/>
      <c r="D194" s="161" t="s">
        <v>72</v>
      </c>
      <c r="E194" s="171" t="s">
        <v>358</v>
      </c>
      <c r="F194" s="171" t="s">
        <v>359</v>
      </c>
      <c r="I194" s="163"/>
      <c r="J194" s="172">
        <f>BK194</f>
        <v>0</v>
      </c>
      <c r="L194" s="160"/>
      <c r="M194" s="165"/>
      <c r="N194" s="166"/>
      <c r="O194" s="166"/>
      <c r="P194" s="167">
        <f>SUM(P195:P199)</f>
        <v>0</v>
      </c>
      <c r="Q194" s="166"/>
      <c r="R194" s="167">
        <f>SUM(R195:R199)</f>
        <v>0.0017856000000000003</v>
      </c>
      <c r="S194" s="166"/>
      <c r="T194" s="168">
        <f>SUM(T195:T199)</f>
        <v>0.044703199999999998</v>
      </c>
      <c r="AR194" s="161" t="s">
        <v>84</v>
      </c>
      <c r="AT194" s="169" t="s">
        <v>72</v>
      </c>
      <c r="AU194" s="169" t="s">
        <v>80</v>
      </c>
      <c r="AY194" s="161" t="s">
        <v>166</v>
      </c>
      <c r="BK194" s="170">
        <f>SUM(BK195:BK199)</f>
        <v>0</v>
      </c>
    </row>
    <row r="195" s="1" customFormat="1" ht="16.5" customHeight="1">
      <c r="B195" s="173"/>
      <c r="C195" s="174" t="s">
        <v>395</v>
      </c>
      <c r="D195" s="174" t="s">
        <v>169</v>
      </c>
      <c r="E195" s="175" t="s">
        <v>361</v>
      </c>
      <c r="F195" s="176" t="s">
        <v>362</v>
      </c>
      <c r="G195" s="177" t="s">
        <v>172</v>
      </c>
      <c r="H195" s="178">
        <v>13.148</v>
      </c>
      <c r="I195" s="179"/>
      <c r="J195" s="180">
        <f>ROUND(I195*H195,2)</f>
        <v>0</v>
      </c>
      <c r="K195" s="176" t="s">
        <v>3</v>
      </c>
      <c r="L195" s="35"/>
      <c r="M195" s="181" t="s">
        <v>3</v>
      </c>
      <c r="N195" s="182" t="s">
        <v>45</v>
      </c>
      <c r="O195" s="65"/>
      <c r="P195" s="183">
        <f>O195*H195</f>
        <v>0</v>
      </c>
      <c r="Q195" s="183">
        <v>0</v>
      </c>
      <c r="R195" s="183">
        <f>Q195*H195</f>
        <v>0</v>
      </c>
      <c r="S195" s="183">
        <v>0.0033999999999999998</v>
      </c>
      <c r="T195" s="184">
        <f>S195*H195</f>
        <v>0.044703199999999998</v>
      </c>
      <c r="AR195" s="17" t="s">
        <v>184</v>
      </c>
      <c r="AT195" s="17" t="s">
        <v>169</v>
      </c>
      <c r="AU195" s="17" t="s">
        <v>84</v>
      </c>
      <c r="AY195" s="17" t="s">
        <v>166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7" t="s">
        <v>84</v>
      </c>
      <c r="BK195" s="185">
        <f>ROUND(I195*H195,2)</f>
        <v>0</v>
      </c>
      <c r="BL195" s="17" t="s">
        <v>184</v>
      </c>
      <c r="BM195" s="17" t="s">
        <v>1299</v>
      </c>
    </row>
    <row r="196" s="12" customFormat="1">
      <c r="B196" s="186"/>
      <c r="D196" s="187" t="s">
        <v>176</v>
      </c>
      <c r="E196" s="188" t="s">
        <v>3</v>
      </c>
      <c r="F196" s="189" t="s">
        <v>1300</v>
      </c>
      <c r="H196" s="190">
        <v>13.148</v>
      </c>
      <c r="I196" s="191"/>
      <c r="L196" s="186"/>
      <c r="M196" s="192"/>
      <c r="N196" s="193"/>
      <c r="O196" s="193"/>
      <c r="P196" s="193"/>
      <c r="Q196" s="193"/>
      <c r="R196" s="193"/>
      <c r="S196" s="193"/>
      <c r="T196" s="194"/>
      <c r="AT196" s="188" t="s">
        <v>176</v>
      </c>
      <c r="AU196" s="188" t="s">
        <v>84</v>
      </c>
      <c r="AV196" s="12" t="s">
        <v>84</v>
      </c>
      <c r="AW196" s="12" t="s">
        <v>35</v>
      </c>
      <c r="AX196" s="12" t="s">
        <v>80</v>
      </c>
      <c r="AY196" s="188" t="s">
        <v>166</v>
      </c>
    </row>
    <row r="197" s="1" customFormat="1" ht="16.5" customHeight="1">
      <c r="B197" s="173"/>
      <c r="C197" s="174" t="s">
        <v>400</v>
      </c>
      <c r="D197" s="174" t="s">
        <v>169</v>
      </c>
      <c r="E197" s="175" t="s">
        <v>365</v>
      </c>
      <c r="F197" s="176" t="s">
        <v>366</v>
      </c>
      <c r="G197" s="177" t="s">
        <v>172</v>
      </c>
      <c r="H197" s="178">
        <v>11.16</v>
      </c>
      <c r="I197" s="179"/>
      <c r="J197" s="180">
        <f>ROUND(I197*H197,2)</f>
        <v>0</v>
      </c>
      <c r="K197" s="176" t="s">
        <v>3</v>
      </c>
      <c r="L197" s="35"/>
      <c r="M197" s="181" t="s">
        <v>3</v>
      </c>
      <c r="N197" s="182" t="s">
        <v>45</v>
      </c>
      <c r="O197" s="65"/>
      <c r="P197" s="183">
        <f>O197*H197</f>
        <v>0</v>
      </c>
      <c r="Q197" s="183">
        <v>0.00016000000000000001</v>
      </c>
      <c r="R197" s="183">
        <f>Q197*H197</f>
        <v>0.0017856000000000003</v>
      </c>
      <c r="S197" s="183">
        <v>0</v>
      </c>
      <c r="T197" s="184">
        <f>S197*H197</f>
        <v>0</v>
      </c>
      <c r="AR197" s="17" t="s">
        <v>184</v>
      </c>
      <c r="AT197" s="17" t="s">
        <v>169</v>
      </c>
      <c r="AU197" s="17" t="s">
        <v>84</v>
      </c>
      <c r="AY197" s="17" t="s">
        <v>166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7" t="s">
        <v>84</v>
      </c>
      <c r="BK197" s="185">
        <f>ROUND(I197*H197,2)</f>
        <v>0</v>
      </c>
      <c r="BL197" s="17" t="s">
        <v>184</v>
      </c>
      <c r="BM197" s="17" t="s">
        <v>1301</v>
      </c>
    </row>
    <row r="198" s="12" customFormat="1">
      <c r="B198" s="186"/>
      <c r="D198" s="187" t="s">
        <v>176</v>
      </c>
      <c r="E198" s="188" t="s">
        <v>3</v>
      </c>
      <c r="F198" s="189" t="s">
        <v>1260</v>
      </c>
      <c r="H198" s="190">
        <v>11.16</v>
      </c>
      <c r="I198" s="191"/>
      <c r="L198" s="186"/>
      <c r="M198" s="192"/>
      <c r="N198" s="193"/>
      <c r="O198" s="193"/>
      <c r="P198" s="193"/>
      <c r="Q198" s="193"/>
      <c r="R198" s="193"/>
      <c r="S198" s="193"/>
      <c r="T198" s="194"/>
      <c r="AT198" s="188" t="s">
        <v>176</v>
      </c>
      <c r="AU198" s="188" t="s">
        <v>84</v>
      </c>
      <c r="AV198" s="12" t="s">
        <v>84</v>
      </c>
      <c r="AW198" s="12" t="s">
        <v>35</v>
      </c>
      <c r="AX198" s="12" t="s">
        <v>80</v>
      </c>
      <c r="AY198" s="188" t="s">
        <v>166</v>
      </c>
    </row>
    <row r="199" s="1" customFormat="1" ht="22.5" customHeight="1">
      <c r="B199" s="173"/>
      <c r="C199" s="174" t="s">
        <v>406</v>
      </c>
      <c r="D199" s="174" t="s">
        <v>169</v>
      </c>
      <c r="E199" s="175" t="s">
        <v>382</v>
      </c>
      <c r="F199" s="176" t="s">
        <v>383</v>
      </c>
      <c r="G199" s="177" t="s">
        <v>356</v>
      </c>
      <c r="H199" s="213"/>
      <c r="I199" s="179"/>
      <c r="J199" s="180">
        <f>ROUND(I199*H199,2)</f>
        <v>0</v>
      </c>
      <c r="K199" s="176" t="s">
        <v>173</v>
      </c>
      <c r="L199" s="35"/>
      <c r="M199" s="181" t="s">
        <v>3</v>
      </c>
      <c r="N199" s="182" t="s">
        <v>45</v>
      </c>
      <c r="O199" s="65"/>
      <c r="P199" s="183">
        <f>O199*H199</f>
        <v>0</v>
      </c>
      <c r="Q199" s="183">
        <v>0</v>
      </c>
      <c r="R199" s="183">
        <f>Q199*H199</f>
        <v>0</v>
      </c>
      <c r="S199" s="183">
        <v>0</v>
      </c>
      <c r="T199" s="184">
        <f>S199*H199</f>
        <v>0</v>
      </c>
      <c r="AR199" s="17" t="s">
        <v>184</v>
      </c>
      <c r="AT199" s="17" t="s">
        <v>169</v>
      </c>
      <c r="AU199" s="17" t="s">
        <v>84</v>
      </c>
      <c r="AY199" s="17" t="s">
        <v>166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84</v>
      </c>
      <c r="BK199" s="185">
        <f>ROUND(I199*H199,2)</f>
        <v>0</v>
      </c>
      <c r="BL199" s="17" t="s">
        <v>184</v>
      </c>
      <c r="BM199" s="17" t="s">
        <v>1302</v>
      </c>
    </row>
    <row r="200" s="11" customFormat="1" ht="22.8" customHeight="1">
      <c r="B200" s="160"/>
      <c r="D200" s="161" t="s">
        <v>72</v>
      </c>
      <c r="E200" s="171" t="s">
        <v>404</v>
      </c>
      <c r="F200" s="171" t="s">
        <v>405</v>
      </c>
      <c r="I200" s="163"/>
      <c r="J200" s="172">
        <f>BK200</f>
        <v>0</v>
      </c>
      <c r="L200" s="160"/>
      <c r="M200" s="165"/>
      <c r="N200" s="166"/>
      <c r="O200" s="166"/>
      <c r="P200" s="167">
        <f>SUM(P201:P208)</f>
        <v>0</v>
      </c>
      <c r="Q200" s="166"/>
      <c r="R200" s="167">
        <f>SUM(R201:R208)</f>
        <v>0.057255000000000007</v>
      </c>
      <c r="S200" s="166"/>
      <c r="T200" s="168">
        <f>SUM(T201:T208)</f>
        <v>0.019072499999999999</v>
      </c>
      <c r="AR200" s="161" t="s">
        <v>84</v>
      </c>
      <c r="AT200" s="169" t="s">
        <v>72</v>
      </c>
      <c r="AU200" s="169" t="s">
        <v>80</v>
      </c>
      <c r="AY200" s="161" t="s">
        <v>166</v>
      </c>
      <c r="BK200" s="170">
        <f>SUM(BK201:BK208)</f>
        <v>0</v>
      </c>
    </row>
    <row r="201" s="1" customFormat="1" ht="16.5" customHeight="1">
      <c r="B201" s="173"/>
      <c r="C201" s="174" t="s">
        <v>410</v>
      </c>
      <c r="D201" s="174" t="s">
        <v>169</v>
      </c>
      <c r="E201" s="175" t="s">
        <v>407</v>
      </c>
      <c r="F201" s="176" t="s">
        <v>408</v>
      </c>
      <c r="G201" s="177" t="s">
        <v>200</v>
      </c>
      <c r="H201" s="178">
        <v>17.25</v>
      </c>
      <c r="I201" s="179"/>
      <c r="J201" s="180">
        <f>ROUND(I201*H201,2)</f>
        <v>0</v>
      </c>
      <c r="K201" s="176" t="s">
        <v>3</v>
      </c>
      <c r="L201" s="35"/>
      <c r="M201" s="181" t="s">
        <v>3</v>
      </c>
      <c r="N201" s="182" t="s">
        <v>45</v>
      </c>
      <c r="O201" s="65"/>
      <c r="P201" s="183">
        <f>O201*H201</f>
        <v>0</v>
      </c>
      <c r="Q201" s="183">
        <v>0</v>
      </c>
      <c r="R201" s="183">
        <f>Q201*H201</f>
        <v>0</v>
      </c>
      <c r="S201" s="183">
        <v>0.00067000000000000002</v>
      </c>
      <c r="T201" s="184">
        <f>S201*H201</f>
        <v>0.0115575</v>
      </c>
      <c r="AR201" s="17" t="s">
        <v>184</v>
      </c>
      <c r="AT201" s="17" t="s">
        <v>169</v>
      </c>
      <c r="AU201" s="17" t="s">
        <v>84</v>
      </c>
      <c r="AY201" s="17" t="s">
        <v>166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7" t="s">
        <v>84</v>
      </c>
      <c r="BK201" s="185">
        <f>ROUND(I201*H201,2)</f>
        <v>0</v>
      </c>
      <c r="BL201" s="17" t="s">
        <v>184</v>
      </c>
      <c r="BM201" s="17" t="s">
        <v>1303</v>
      </c>
    </row>
    <row r="202" s="12" customFormat="1">
      <c r="B202" s="186"/>
      <c r="D202" s="187" t="s">
        <v>176</v>
      </c>
      <c r="E202" s="188" t="s">
        <v>3</v>
      </c>
      <c r="F202" s="189" t="s">
        <v>1304</v>
      </c>
      <c r="H202" s="190">
        <v>17.25</v>
      </c>
      <c r="I202" s="191"/>
      <c r="L202" s="186"/>
      <c r="M202" s="192"/>
      <c r="N202" s="193"/>
      <c r="O202" s="193"/>
      <c r="P202" s="193"/>
      <c r="Q202" s="193"/>
      <c r="R202" s="193"/>
      <c r="S202" s="193"/>
      <c r="T202" s="194"/>
      <c r="AT202" s="188" t="s">
        <v>176</v>
      </c>
      <c r="AU202" s="188" t="s">
        <v>84</v>
      </c>
      <c r="AV202" s="12" t="s">
        <v>84</v>
      </c>
      <c r="AW202" s="12" t="s">
        <v>35</v>
      </c>
      <c r="AX202" s="12" t="s">
        <v>80</v>
      </c>
      <c r="AY202" s="188" t="s">
        <v>166</v>
      </c>
    </row>
    <row r="203" s="1" customFormat="1" ht="16.5" customHeight="1">
      <c r="B203" s="173"/>
      <c r="C203" s="174" t="s">
        <v>894</v>
      </c>
      <c r="D203" s="174" t="s">
        <v>169</v>
      </c>
      <c r="E203" s="175" t="s">
        <v>411</v>
      </c>
      <c r="F203" s="176" t="s">
        <v>412</v>
      </c>
      <c r="G203" s="177" t="s">
        <v>200</v>
      </c>
      <c r="H203" s="178">
        <v>4.5</v>
      </c>
      <c r="I203" s="179"/>
      <c r="J203" s="180">
        <f>ROUND(I203*H203,2)</f>
        <v>0</v>
      </c>
      <c r="K203" s="176" t="s">
        <v>173</v>
      </c>
      <c r="L203" s="35"/>
      <c r="M203" s="181" t="s">
        <v>3</v>
      </c>
      <c r="N203" s="182" t="s">
        <v>45</v>
      </c>
      <c r="O203" s="65"/>
      <c r="P203" s="183">
        <f>O203*H203</f>
        <v>0</v>
      </c>
      <c r="Q203" s="183">
        <v>0</v>
      </c>
      <c r="R203" s="183">
        <f>Q203*H203</f>
        <v>0</v>
      </c>
      <c r="S203" s="183">
        <v>0.00167</v>
      </c>
      <c r="T203" s="184">
        <f>S203*H203</f>
        <v>0.007515</v>
      </c>
      <c r="AR203" s="17" t="s">
        <v>184</v>
      </c>
      <c r="AT203" s="17" t="s">
        <v>169</v>
      </c>
      <c r="AU203" s="17" t="s">
        <v>84</v>
      </c>
      <c r="AY203" s="17" t="s">
        <v>166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7" t="s">
        <v>84</v>
      </c>
      <c r="BK203" s="185">
        <f>ROUND(I203*H203,2)</f>
        <v>0</v>
      </c>
      <c r="BL203" s="17" t="s">
        <v>184</v>
      </c>
      <c r="BM203" s="17" t="s">
        <v>1305</v>
      </c>
    </row>
    <row r="204" s="12" customFormat="1">
      <c r="B204" s="186"/>
      <c r="D204" s="187" t="s">
        <v>176</v>
      </c>
      <c r="E204" s="188" t="s">
        <v>3</v>
      </c>
      <c r="F204" s="189" t="s">
        <v>1306</v>
      </c>
      <c r="H204" s="190">
        <v>4.5</v>
      </c>
      <c r="I204" s="191"/>
      <c r="L204" s="186"/>
      <c r="M204" s="192"/>
      <c r="N204" s="193"/>
      <c r="O204" s="193"/>
      <c r="P204" s="193"/>
      <c r="Q204" s="193"/>
      <c r="R204" s="193"/>
      <c r="S204" s="193"/>
      <c r="T204" s="194"/>
      <c r="AT204" s="188" t="s">
        <v>176</v>
      </c>
      <c r="AU204" s="188" t="s">
        <v>84</v>
      </c>
      <c r="AV204" s="12" t="s">
        <v>84</v>
      </c>
      <c r="AW204" s="12" t="s">
        <v>35</v>
      </c>
      <c r="AX204" s="12" t="s">
        <v>80</v>
      </c>
      <c r="AY204" s="188" t="s">
        <v>166</v>
      </c>
    </row>
    <row r="205" s="1" customFormat="1" ht="16.5" customHeight="1">
      <c r="B205" s="173"/>
      <c r="C205" s="174" t="s">
        <v>424</v>
      </c>
      <c r="D205" s="174" t="s">
        <v>169</v>
      </c>
      <c r="E205" s="175" t="s">
        <v>416</v>
      </c>
      <c r="F205" s="176" t="s">
        <v>417</v>
      </c>
      <c r="G205" s="177" t="s">
        <v>200</v>
      </c>
      <c r="H205" s="178">
        <v>4.5</v>
      </c>
      <c r="I205" s="179"/>
      <c r="J205" s="180">
        <f>ROUND(I205*H205,2)</f>
        <v>0</v>
      </c>
      <c r="K205" s="176" t="s">
        <v>3</v>
      </c>
      <c r="L205" s="35"/>
      <c r="M205" s="181" t="s">
        <v>3</v>
      </c>
      <c r="N205" s="182" t="s">
        <v>45</v>
      </c>
      <c r="O205" s="65"/>
      <c r="P205" s="183">
        <f>O205*H205</f>
        <v>0</v>
      </c>
      <c r="Q205" s="183">
        <v>0.0042900000000000004</v>
      </c>
      <c r="R205" s="183">
        <f>Q205*H205</f>
        <v>0.019305000000000003</v>
      </c>
      <c r="S205" s="183">
        <v>0</v>
      </c>
      <c r="T205" s="184">
        <f>S205*H205</f>
        <v>0</v>
      </c>
      <c r="AR205" s="17" t="s">
        <v>184</v>
      </c>
      <c r="AT205" s="17" t="s">
        <v>169</v>
      </c>
      <c r="AU205" s="17" t="s">
        <v>84</v>
      </c>
      <c r="AY205" s="17" t="s">
        <v>166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7" t="s">
        <v>84</v>
      </c>
      <c r="BK205" s="185">
        <f>ROUND(I205*H205,2)</f>
        <v>0</v>
      </c>
      <c r="BL205" s="17" t="s">
        <v>184</v>
      </c>
      <c r="BM205" s="17" t="s">
        <v>1307</v>
      </c>
    </row>
    <row r="206" s="1" customFormat="1" ht="16.5" customHeight="1">
      <c r="B206" s="173"/>
      <c r="C206" s="174" t="s">
        <v>429</v>
      </c>
      <c r="D206" s="174" t="s">
        <v>169</v>
      </c>
      <c r="E206" s="175" t="s">
        <v>425</v>
      </c>
      <c r="F206" s="176" t="s">
        <v>426</v>
      </c>
      <c r="G206" s="177" t="s">
        <v>200</v>
      </c>
      <c r="H206" s="178">
        <v>17.25</v>
      </c>
      <c r="I206" s="179"/>
      <c r="J206" s="180">
        <f>ROUND(I206*H206,2)</f>
        <v>0</v>
      </c>
      <c r="K206" s="176" t="s">
        <v>3</v>
      </c>
      <c r="L206" s="35"/>
      <c r="M206" s="181" t="s">
        <v>3</v>
      </c>
      <c r="N206" s="182" t="s">
        <v>45</v>
      </c>
      <c r="O206" s="65"/>
      <c r="P206" s="183">
        <f>O206*H206</f>
        <v>0</v>
      </c>
      <c r="Q206" s="183">
        <v>0.0022000000000000001</v>
      </c>
      <c r="R206" s="183">
        <f>Q206*H206</f>
        <v>0.037950000000000005</v>
      </c>
      <c r="S206" s="183">
        <v>0</v>
      </c>
      <c r="T206" s="184">
        <f>S206*H206</f>
        <v>0</v>
      </c>
      <c r="AR206" s="17" t="s">
        <v>184</v>
      </c>
      <c r="AT206" s="17" t="s">
        <v>169</v>
      </c>
      <c r="AU206" s="17" t="s">
        <v>84</v>
      </c>
      <c r="AY206" s="17" t="s">
        <v>166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7" t="s">
        <v>84</v>
      </c>
      <c r="BK206" s="185">
        <f>ROUND(I206*H206,2)</f>
        <v>0</v>
      </c>
      <c r="BL206" s="17" t="s">
        <v>184</v>
      </c>
      <c r="BM206" s="17" t="s">
        <v>1308</v>
      </c>
    </row>
    <row r="207" s="12" customFormat="1">
      <c r="B207" s="186"/>
      <c r="D207" s="187" t="s">
        <v>176</v>
      </c>
      <c r="E207" s="188" t="s">
        <v>3</v>
      </c>
      <c r="F207" s="189" t="s">
        <v>1309</v>
      </c>
      <c r="H207" s="190">
        <v>17.25</v>
      </c>
      <c r="I207" s="191"/>
      <c r="L207" s="186"/>
      <c r="M207" s="192"/>
      <c r="N207" s="193"/>
      <c r="O207" s="193"/>
      <c r="P207" s="193"/>
      <c r="Q207" s="193"/>
      <c r="R207" s="193"/>
      <c r="S207" s="193"/>
      <c r="T207" s="194"/>
      <c r="AT207" s="188" t="s">
        <v>176</v>
      </c>
      <c r="AU207" s="188" t="s">
        <v>84</v>
      </c>
      <c r="AV207" s="12" t="s">
        <v>84</v>
      </c>
      <c r="AW207" s="12" t="s">
        <v>35</v>
      </c>
      <c r="AX207" s="12" t="s">
        <v>80</v>
      </c>
      <c r="AY207" s="188" t="s">
        <v>166</v>
      </c>
    </row>
    <row r="208" s="1" customFormat="1" ht="22.5" customHeight="1">
      <c r="B208" s="173"/>
      <c r="C208" s="174" t="s">
        <v>435</v>
      </c>
      <c r="D208" s="174" t="s">
        <v>169</v>
      </c>
      <c r="E208" s="175" t="s">
        <v>430</v>
      </c>
      <c r="F208" s="176" t="s">
        <v>431</v>
      </c>
      <c r="G208" s="177" t="s">
        <v>356</v>
      </c>
      <c r="H208" s="213"/>
      <c r="I208" s="179"/>
      <c r="J208" s="180">
        <f>ROUND(I208*H208,2)</f>
        <v>0</v>
      </c>
      <c r="K208" s="176" t="s">
        <v>173</v>
      </c>
      <c r="L208" s="35"/>
      <c r="M208" s="181" t="s">
        <v>3</v>
      </c>
      <c r="N208" s="182" t="s">
        <v>45</v>
      </c>
      <c r="O208" s="65"/>
      <c r="P208" s="183">
        <f>O208*H208</f>
        <v>0</v>
      </c>
      <c r="Q208" s="183">
        <v>0</v>
      </c>
      <c r="R208" s="183">
        <f>Q208*H208</f>
        <v>0</v>
      </c>
      <c r="S208" s="183">
        <v>0</v>
      </c>
      <c r="T208" s="184">
        <f>S208*H208</f>
        <v>0</v>
      </c>
      <c r="AR208" s="17" t="s">
        <v>184</v>
      </c>
      <c r="AT208" s="17" t="s">
        <v>169</v>
      </c>
      <c r="AU208" s="17" t="s">
        <v>84</v>
      </c>
      <c r="AY208" s="17" t="s">
        <v>166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84</v>
      </c>
      <c r="BK208" s="185">
        <f>ROUND(I208*H208,2)</f>
        <v>0</v>
      </c>
      <c r="BL208" s="17" t="s">
        <v>184</v>
      </c>
      <c r="BM208" s="17" t="s">
        <v>1310</v>
      </c>
    </row>
    <row r="209" s="11" customFormat="1" ht="22.8" customHeight="1">
      <c r="B209" s="160"/>
      <c r="D209" s="161" t="s">
        <v>72</v>
      </c>
      <c r="E209" s="171" t="s">
        <v>571</v>
      </c>
      <c r="F209" s="171" t="s">
        <v>572</v>
      </c>
      <c r="I209" s="163"/>
      <c r="J209" s="172">
        <f>BK209</f>
        <v>0</v>
      </c>
      <c r="L209" s="160"/>
      <c r="M209" s="165"/>
      <c r="N209" s="166"/>
      <c r="O209" s="166"/>
      <c r="P209" s="167">
        <f>SUM(P210:P219)</f>
        <v>0</v>
      </c>
      <c r="Q209" s="166"/>
      <c r="R209" s="167">
        <f>SUM(R210:R219)</f>
        <v>0.28324320000000003</v>
      </c>
      <c r="S209" s="166"/>
      <c r="T209" s="168">
        <f>SUM(T210:T219)</f>
        <v>0</v>
      </c>
      <c r="AR209" s="161" t="s">
        <v>84</v>
      </c>
      <c r="AT209" s="169" t="s">
        <v>72</v>
      </c>
      <c r="AU209" s="169" t="s">
        <v>80</v>
      </c>
      <c r="AY209" s="161" t="s">
        <v>166</v>
      </c>
      <c r="BK209" s="170">
        <f>SUM(BK210:BK219)</f>
        <v>0</v>
      </c>
    </row>
    <row r="210" s="1" customFormat="1" ht="16.5" customHeight="1">
      <c r="B210" s="173"/>
      <c r="C210" s="174" t="s">
        <v>442</v>
      </c>
      <c r="D210" s="174" t="s">
        <v>169</v>
      </c>
      <c r="E210" s="175" t="s">
        <v>901</v>
      </c>
      <c r="F210" s="176" t="s">
        <v>902</v>
      </c>
      <c r="G210" s="177" t="s">
        <v>200</v>
      </c>
      <c r="H210" s="178">
        <v>11.1</v>
      </c>
      <c r="I210" s="179"/>
      <c r="J210" s="180">
        <f>ROUND(I210*H210,2)</f>
        <v>0</v>
      </c>
      <c r="K210" s="176" t="s">
        <v>173</v>
      </c>
      <c r="L210" s="35"/>
      <c r="M210" s="181" t="s">
        <v>3</v>
      </c>
      <c r="N210" s="182" t="s">
        <v>45</v>
      </c>
      <c r="O210" s="65"/>
      <c r="P210" s="183">
        <f>O210*H210</f>
        <v>0</v>
      </c>
      <c r="Q210" s="183">
        <v>0.00029999999999999997</v>
      </c>
      <c r="R210" s="183">
        <f>Q210*H210</f>
        <v>0.0033299999999999996</v>
      </c>
      <c r="S210" s="183">
        <v>0</v>
      </c>
      <c r="T210" s="184">
        <f>S210*H210</f>
        <v>0</v>
      </c>
      <c r="AR210" s="17" t="s">
        <v>184</v>
      </c>
      <c r="AT210" s="17" t="s">
        <v>169</v>
      </c>
      <c r="AU210" s="17" t="s">
        <v>84</v>
      </c>
      <c r="AY210" s="17" t="s">
        <v>166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7" t="s">
        <v>84</v>
      </c>
      <c r="BK210" s="185">
        <f>ROUND(I210*H210,2)</f>
        <v>0</v>
      </c>
      <c r="BL210" s="17" t="s">
        <v>184</v>
      </c>
      <c r="BM210" s="17" t="s">
        <v>1311</v>
      </c>
    </row>
    <row r="211" s="12" customFormat="1">
      <c r="B211" s="186"/>
      <c r="D211" s="187" t="s">
        <v>176</v>
      </c>
      <c r="E211" s="188" t="s">
        <v>3</v>
      </c>
      <c r="F211" s="189" t="s">
        <v>1251</v>
      </c>
      <c r="H211" s="190">
        <v>11.1</v>
      </c>
      <c r="I211" s="191"/>
      <c r="L211" s="186"/>
      <c r="M211" s="192"/>
      <c r="N211" s="193"/>
      <c r="O211" s="193"/>
      <c r="P211" s="193"/>
      <c r="Q211" s="193"/>
      <c r="R211" s="193"/>
      <c r="S211" s="193"/>
      <c r="T211" s="194"/>
      <c r="AT211" s="188" t="s">
        <v>176</v>
      </c>
      <c r="AU211" s="188" t="s">
        <v>84</v>
      </c>
      <c r="AV211" s="12" t="s">
        <v>84</v>
      </c>
      <c r="AW211" s="12" t="s">
        <v>35</v>
      </c>
      <c r="AX211" s="12" t="s">
        <v>80</v>
      </c>
      <c r="AY211" s="188" t="s">
        <v>166</v>
      </c>
    </row>
    <row r="212" s="1" customFormat="1" ht="16.5" customHeight="1">
      <c r="B212" s="173"/>
      <c r="C212" s="174" t="s">
        <v>446</v>
      </c>
      <c r="D212" s="174" t="s">
        <v>169</v>
      </c>
      <c r="E212" s="175" t="s">
        <v>574</v>
      </c>
      <c r="F212" s="176" t="s">
        <v>575</v>
      </c>
      <c r="G212" s="177" t="s">
        <v>172</v>
      </c>
      <c r="H212" s="178">
        <v>11.142</v>
      </c>
      <c r="I212" s="179"/>
      <c r="J212" s="180">
        <f>ROUND(I212*H212,2)</f>
        <v>0</v>
      </c>
      <c r="K212" s="176" t="s">
        <v>173</v>
      </c>
      <c r="L212" s="35"/>
      <c r="M212" s="181" t="s">
        <v>3</v>
      </c>
      <c r="N212" s="182" t="s">
        <v>45</v>
      </c>
      <c r="O212" s="65"/>
      <c r="P212" s="183">
        <f>O212*H212</f>
        <v>0</v>
      </c>
      <c r="Q212" s="183">
        <v>0.0025999999999999999</v>
      </c>
      <c r="R212" s="183">
        <f>Q212*H212</f>
        <v>0.028969199999999997</v>
      </c>
      <c r="S212" s="183">
        <v>0</v>
      </c>
      <c r="T212" s="184">
        <f>S212*H212</f>
        <v>0</v>
      </c>
      <c r="AR212" s="17" t="s">
        <v>184</v>
      </c>
      <c r="AT212" s="17" t="s">
        <v>169</v>
      </c>
      <c r="AU212" s="17" t="s">
        <v>84</v>
      </c>
      <c r="AY212" s="17" t="s">
        <v>166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7" t="s">
        <v>84</v>
      </c>
      <c r="BK212" s="185">
        <f>ROUND(I212*H212,2)</f>
        <v>0</v>
      </c>
      <c r="BL212" s="17" t="s">
        <v>184</v>
      </c>
      <c r="BM212" s="17" t="s">
        <v>1312</v>
      </c>
    </row>
    <row r="213" s="1" customFormat="1" ht="16.5" customHeight="1">
      <c r="B213" s="173"/>
      <c r="C213" s="203" t="s">
        <v>450</v>
      </c>
      <c r="D213" s="203" t="s">
        <v>202</v>
      </c>
      <c r="E213" s="204" t="s">
        <v>578</v>
      </c>
      <c r="F213" s="205" t="s">
        <v>1103</v>
      </c>
      <c r="G213" s="206" t="s">
        <v>172</v>
      </c>
      <c r="H213" s="207">
        <v>13.07</v>
      </c>
      <c r="I213" s="208"/>
      <c r="J213" s="209">
        <f>ROUND(I213*H213,2)</f>
        <v>0</v>
      </c>
      <c r="K213" s="205" t="s">
        <v>173</v>
      </c>
      <c r="L213" s="210"/>
      <c r="M213" s="211" t="s">
        <v>3</v>
      </c>
      <c r="N213" s="212" t="s">
        <v>45</v>
      </c>
      <c r="O213" s="65"/>
      <c r="P213" s="183">
        <f>O213*H213</f>
        <v>0</v>
      </c>
      <c r="Q213" s="183">
        <v>0.019199999999999998</v>
      </c>
      <c r="R213" s="183">
        <f>Q213*H213</f>
        <v>0.250944</v>
      </c>
      <c r="S213" s="183">
        <v>0</v>
      </c>
      <c r="T213" s="184">
        <f>S213*H213</f>
        <v>0</v>
      </c>
      <c r="AR213" s="17" t="s">
        <v>334</v>
      </c>
      <c r="AT213" s="17" t="s">
        <v>202</v>
      </c>
      <c r="AU213" s="17" t="s">
        <v>84</v>
      </c>
      <c r="AY213" s="17" t="s">
        <v>166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84</v>
      </c>
      <c r="BK213" s="185">
        <f>ROUND(I213*H213,2)</f>
        <v>0</v>
      </c>
      <c r="BL213" s="17" t="s">
        <v>184</v>
      </c>
      <c r="BM213" s="17" t="s">
        <v>1313</v>
      </c>
    </row>
    <row r="214" s="12" customFormat="1">
      <c r="B214" s="186"/>
      <c r="D214" s="187" t="s">
        <v>176</v>
      </c>
      <c r="E214" s="188" t="s">
        <v>3</v>
      </c>
      <c r="F214" s="189" t="s">
        <v>1314</v>
      </c>
      <c r="H214" s="190">
        <v>11.882</v>
      </c>
      <c r="I214" s="191"/>
      <c r="L214" s="186"/>
      <c r="M214" s="192"/>
      <c r="N214" s="193"/>
      <c r="O214" s="193"/>
      <c r="P214" s="193"/>
      <c r="Q214" s="193"/>
      <c r="R214" s="193"/>
      <c r="S214" s="193"/>
      <c r="T214" s="194"/>
      <c r="AT214" s="188" t="s">
        <v>176</v>
      </c>
      <c r="AU214" s="188" t="s">
        <v>84</v>
      </c>
      <c r="AV214" s="12" t="s">
        <v>84</v>
      </c>
      <c r="AW214" s="12" t="s">
        <v>35</v>
      </c>
      <c r="AX214" s="12" t="s">
        <v>80</v>
      </c>
      <c r="AY214" s="188" t="s">
        <v>166</v>
      </c>
    </row>
    <row r="215" s="12" customFormat="1">
      <c r="B215" s="186"/>
      <c r="D215" s="187" t="s">
        <v>176</v>
      </c>
      <c r="F215" s="189" t="s">
        <v>1315</v>
      </c>
      <c r="H215" s="190">
        <v>13.07</v>
      </c>
      <c r="I215" s="191"/>
      <c r="L215" s="186"/>
      <c r="M215" s="192"/>
      <c r="N215" s="193"/>
      <c r="O215" s="193"/>
      <c r="P215" s="193"/>
      <c r="Q215" s="193"/>
      <c r="R215" s="193"/>
      <c r="S215" s="193"/>
      <c r="T215" s="194"/>
      <c r="AT215" s="188" t="s">
        <v>176</v>
      </c>
      <c r="AU215" s="188" t="s">
        <v>84</v>
      </c>
      <c r="AV215" s="12" t="s">
        <v>84</v>
      </c>
      <c r="AW215" s="12" t="s">
        <v>4</v>
      </c>
      <c r="AX215" s="12" t="s">
        <v>80</v>
      </c>
      <c r="AY215" s="188" t="s">
        <v>166</v>
      </c>
    </row>
    <row r="216" s="1" customFormat="1" ht="16.5" customHeight="1">
      <c r="B216" s="173"/>
      <c r="C216" s="174" t="s">
        <v>454</v>
      </c>
      <c r="D216" s="174" t="s">
        <v>169</v>
      </c>
      <c r="E216" s="175" t="s">
        <v>583</v>
      </c>
      <c r="F216" s="176" t="s">
        <v>584</v>
      </c>
      <c r="G216" s="177" t="s">
        <v>172</v>
      </c>
      <c r="H216" s="178">
        <v>11.882</v>
      </c>
      <c r="I216" s="179"/>
      <c r="J216" s="180">
        <f>ROUND(I216*H216,2)</f>
        <v>0</v>
      </c>
      <c r="K216" s="176" t="s">
        <v>173</v>
      </c>
      <c r="L216" s="35"/>
      <c r="M216" s="181" t="s">
        <v>3</v>
      </c>
      <c r="N216" s="182" t="s">
        <v>45</v>
      </c>
      <c r="O216" s="65"/>
      <c r="P216" s="183">
        <f>O216*H216</f>
        <v>0</v>
      </c>
      <c r="Q216" s="183">
        <v>0</v>
      </c>
      <c r="R216" s="183">
        <f>Q216*H216</f>
        <v>0</v>
      </c>
      <c r="S216" s="183">
        <v>0</v>
      </c>
      <c r="T216" s="184">
        <f>S216*H216</f>
        <v>0</v>
      </c>
      <c r="AR216" s="17" t="s">
        <v>184</v>
      </c>
      <c r="AT216" s="17" t="s">
        <v>169</v>
      </c>
      <c r="AU216" s="17" t="s">
        <v>84</v>
      </c>
      <c r="AY216" s="17" t="s">
        <v>166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7" t="s">
        <v>84</v>
      </c>
      <c r="BK216" s="185">
        <f>ROUND(I216*H216,2)</f>
        <v>0</v>
      </c>
      <c r="BL216" s="17" t="s">
        <v>184</v>
      </c>
      <c r="BM216" s="17" t="s">
        <v>1316</v>
      </c>
    </row>
    <row r="217" s="1" customFormat="1" ht="16.5" customHeight="1">
      <c r="B217" s="173"/>
      <c r="C217" s="174" t="s">
        <v>458</v>
      </c>
      <c r="D217" s="174" t="s">
        <v>169</v>
      </c>
      <c r="E217" s="175" t="s">
        <v>587</v>
      </c>
      <c r="F217" s="176" t="s">
        <v>588</v>
      </c>
      <c r="G217" s="177" t="s">
        <v>172</v>
      </c>
      <c r="H217" s="178">
        <v>11.882</v>
      </c>
      <c r="I217" s="179"/>
      <c r="J217" s="180">
        <f>ROUND(I217*H217,2)</f>
        <v>0</v>
      </c>
      <c r="K217" s="176" t="s">
        <v>173</v>
      </c>
      <c r="L217" s="35"/>
      <c r="M217" s="181" t="s">
        <v>3</v>
      </c>
      <c r="N217" s="182" t="s">
        <v>45</v>
      </c>
      <c r="O217" s="65"/>
      <c r="P217" s="183">
        <f>O217*H217</f>
        <v>0</v>
      </c>
      <c r="Q217" s="183">
        <v>0</v>
      </c>
      <c r="R217" s="183">
        <f>Q217*H217</f>
        <v>0</v>
      </c>
      <c r="S217" s="183">
        <v>0</v>
      </c>
      <c r="T217" s="184">
        <f>S217*H217</f>
        <v>0</v>
      </c>
      <c r="AR217" s="17" t="s">
        <v>184</v>
      </c>
      <c r="AT217" s="17" t="s">
        <v>169</v>
      </c>
      <c r="AU217" s="17" t="s">
        <v>84</v>
      </c>
      <c r="AY217" s="17" t="s">
        <v>166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84</v>
      </c>
      <c r="BK217" s="185">
        <f>ROUND(I217*H217,2)</f>
        <v>0</v>
      </c>
      <c r="BL217" s="17" t="s">
        <v>184</v>
      </c>
      <c r="BM217" s="17" t="s">
        <v>1317</v>
      </c>
    </row>
    <row r="218" s="1" customFormat="1" ht="16.5" customHeight="1">
      <c r="B218" s="173"/>
      <c r="C218" s="174" t="s">
        <v>462</v>
      </c>
      <c r="D218" s="174" t="s">
        <v>169</v>
      </c>
      <c r="E218" s="175" t="s">
        <v>591</v>
      </c>
      <c r="F218" s="176" t="s">
        <v>592</v>
      </c>
      <c r="G218" s="177" t="s">
        <v>172</v>
      </c>
      <c r="H218" s="178">
        <v>11.882</v>
      </c>
      <c r="I218" s="179"/>
      <c r="J218" s="180">
        <f>ROUND(I218*H218,2)</f>
        <v>0</v>
      </c>
      <c r="K218" s="176" t="s">
        <v>173</v>
      </c>
      <c r="L218" s="35"/>
      <c r="M218" s="181" t="s">
        <v>3</v>
      </c>
      <c r="N218" s="182" t="s">
        <v>45</v>
      </c>
      <c r="O218" s="65"/>
      <c r="P218" s="183">
        <f>O218*H218</f>
        <v>0</v>
      </c>
      <c r="Q218" s="183">
        <v>0</v>
      </c>
      <c r="R218" s="183">
        <f>Q218*H218</f>
        <v>0</v>
      </c>
      <c r="S218" s="183">
        <v>0</v>
      </c>
      <c r="T218" s="184">
        <f>S218*H218</f>
        <v>0</v>
      </c>
      <c r="AR218" s="17" t="s">
        <v>184</v>
      </c>
      <c r="AT218" s="17" t="s">
        <v>169</v>
      </c>
      <c r="AU218" s="17" t="s">
        <v>84</v>
      </c>
      <c r="AY218" s="17" t="s">
        <v>166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7" t="s">
        <v>84</v>
      </c>
      <c r="BK218" s="185">
        <f>ROUND(I218*H218,2)</f>
        <v>0</v>
      </c>
      <c r="BL218" s="17" t="s">
        <v>184</v>
      </c>
      <c r="BM218" s="17" t="s">
        <v>1318</v>
      </c>
    </row>
    <row r="219" s="1" customFormat="1" ht="22.5" customHeight="1">
      <c r="B219" s="173"/>
      <c r="C219" s="174" t="s">
        <v>466</v>
      </c>
      <c r="D219" s="174" t="s">
        <v>169</v>
      </c>
      <c r="E219" s="175" t="s">
        <v>595</v>
      </c>
      <c r="F219" s="176" t="s">
        <v>596</v>
      </c>
      <c r="G219" s="177" t="s">
        <v>356</v>
      </c>
      <c r="H219" s="213"/>
      <c r="I219" s="179"/>
      <c r="J219" s="180">
        <f>ROUND(I219*H219,2)</f>
        <v>0</v>
      </c>
      <c r="K219" s="176" t="s">
        <v>173</v>
      </c>
      <c r="L219" s="35"/>
      <c r="M219" s="181" t="s">
        <v>3</v>
      </c>
      <c r="N219" s="182" t="s">
        <v>45</v>
      </c>
      <c r="O219" s="65"/>
      <c r="P219" s="183">
        <f>O219*H219</f>
        <v>0</v>
      </c>
      <c r="Q219" s="183">
        <v>0</v>
      </c>
      <c r="R219" s="183">
        <f>Q219*H219</f>
        <v>0</v>
      </c>
      <c r="S219" s="183">
        <v>0</v>
      </c>
      <c r="T219" s="184">
        <f>S219*H219</f>
        <v>0</v>
      </c>
      <c r="AR219" s="17" t="s">
        <v>184</v>
      </c>
      <c r="AT219" s="17" t="s">
        <v>169</v>
      </c>
      <c r="AU219" s="17" t="s">
        <v>84</v>
      </c>
      <c r="AY219" s="17" t="s">
        <v>166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7" t="s">
        <v>84</v>
      </c>
      <c r="BK219" s="185">
        <f>ROUND(I219*H219,2)</f>
        <v>0</v>
      </c>
      <c r="BL219" s="17" t="s">
        <v>184</v>
      </c>
      <c r="BM219" s="17" t="s">
        <v>1319</v>
      </c>
    </row>
    <row r="220" s="11" customFormat="1" ht="22.8" customHeight="1">
      <c r="B220" s="160"/>
      <c r="D220" s="161" t="s">
        <v>72</v>
      </c>
      <c r="E220" s="171" t="s">
        <v>598</v>
      </c>
      <c r="F220" s="171" t="s">
        <v>599</v>
      </c>
      <c r="I220" s="163"/>
      <c r="J220" s="172">
        <f>BK220</f>
        <v>0</v>
      </c>
      <c r="L220" s="160"/>
      <c r="M220" s="165"/>
      <c r="N220" s="166"/>
      <c r="O220" s="166"/>
      <c r="P220" s="167">
        <f>SUM(P221:P226)</f>
        <v>0</v>
      </c>
      <c r="Q220" s="166"/>
      <c r="R220" s="167">
        <f>SUM(R221:R226)</f>
        <v>0.010613460000000002</v>
      </c>
      <c r="S220" s="166"/>
      <c r="T220" s="168">
        <f>SUM(T221:T226)</f>
        <v>0</v>
      </c>
      <c r="AR220" s="161" t="s">
        <v>84</v>
      </c>
      <c r="AT220" s="169" t="s">
        <v>72</v>
      </c>
      <c r="AU220" s="169" t="s">
        <v>80</v>
      </c>
      <c r="AY220" s="161" t="s">
        <v>166</v>
      </c>
      <c r="BK220" s="170">
        <f>SUM(BK221:BK226)</f>
        <v>0</v>
      </c>
    </row>
    <row r="221" s="1" customFormat="1" ht="16.5" customHeight="1">
      <c r="B221" s="173"/>
      <c r="C221" s="174" t="s">
        <v>470</v>
      </c>
      <c r="D221" s="174" t="s">
        <v>169</v>
      </c>
      <c r="E221" s="175" t="s">
        <v>601</v>
      </c>
      <c r="F221" s="176" t="s">
        <v>602</v>
      </c>
      <c r="G221" s="177" t="s">
        <v>172</v>
      </c>
      <c r="H221" s="178">
        <v>15.675000000000001</v>
      </c>
      <c r="I221" s="179"/>
      <c r="J221" s="180">
        <f>ROUND(I221*H221,2)</f>
        <v>0</v>
      </c>
      <c r="K221" s="176" t="s">
        <v>173</v>
      </c>
      <c r="L221" s="35"/>
      <c r="M221" s="181" t="s">
        <v>3</v>
      </c>
      <c r="N221" s="182" t="s">
        <v>45</v>
      </c>
      <c r="O221" s="65"/>
      <c r="P221" s="183">
        <f>O221*H221</f>
        <v>0</v>
      </c>
      <c r="Q221" s="183">
        <v>8.0000000000000007E-05</v>
      </c>
      <c r="R221" s="183">
        <f>Q221*H221</f>
        <v>0.0012540000000000001</v>
      </c>
      <c r="S221" s="183">
        <v>0</v>
      </c>
      <c r="T221" s="184">
        <f>S221*H221</f>
        <v>0</v>
      </c>
      <c r="AR221" s="17" t="s">
        <v>184</v>
      </c>
      <c r="AT221" s="17" t="s">
        <v>169</v>
      </c>
      <c r="AU221" s="17" t="s">
        <v>84</v>
      </c>
      <c r="AY221" s="17" t="s">
        <v>166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84</v>
      </c>
      <c r="BK221" s="185">
        <f>ROUND(I221*H221,2)</f>
        <v>0</v>
      </c>
      <c r="BL221" s="17" t="s">
        <v>184</v>
      </c>
      <c r="BM221" s="17" t="s">
        <v>1320</v>
      </c>
    </row>
    <row r="222" s="12" customFormat="1">
      <c r="B222" s="186"/>
      <c r="D222" s="187" t="s">
        <v>176</v>
      </c>
      <c r="E222" s="188" t="s">
        <v>3</v>
      </c>
      <c r="F222" s="189" t="s">
        <v>1321</v>
      </c>
      <c r="H222" s="190">
        <v>15.675000000000001</v>
      </c>
      <c r="I222" s="191"/>
      <c r="L222" s="186"/>
      <c r="M222" s="192"/>
      <c r="N222" s="193"/>
      <c r="O222" s="193"/>
      <c r="P222" s="193"/>
      <c r="Q222" s="193"/>
      <c r="R222" s="193"/>
      <c r="S222" s="193"/>
      <c r="T222" s="194"/>
      <c r="AT222" s="188" t="s">
        <v>176</v>
      </c>
      <c r="AU222" s="188" t="s">
        <v>84</v>
      </c>
      <c r="AV222" s="12" t="s">
        <v>84</v>
      </c>
      <c r="AW222" s="12" t="s">
        <v>35</v>
      </c>
      <c r="AX222" s="12" t="s">
        <v>80</v>
      </c>
      <c r="AY222" s="188" t="s">
        <v>166</v>
      </c>
    </row>
    <row r="223" s="1" customFormat="1" ht="16.5" customHeight="1">
      <c r="B223" s="173"/>
      <c r="C223" s="174" t="s">
        <v>474</v>
      </c>
      <c r="D223" s="174" t="s">
        <v>169</v>
      </c>
      <c r="E223" s="175" t="s">
        <v>609</v>
      </c>
      <c r="F223" s="176" t="s">
        <v>610</v>
      </c>
      <c r="G223" s="177" t="s">
        <v>172</v>
      </c>
      <c r="H223" s="178">
        <v>15.675000000000001</v>
      </c>
      <c r="I223" s="179"/>
      <c r="J223" s="180">
        <f>ROUND(I223*H223,2)</f>
        <v>0</v>
      </c>
      <c r="K223" s="176" t="s">
        <v>173</v>
      </c>
      <c r="L223" s="35"/>
      <c r="M223" s="181" t="s">
        <v>3</v>
      </c>
      <c r="N223" s="182" t="s">
        <v>45</v>
      </c>
      <c r="O223" s="65"/>
      <c r="P223" s="183">
        <f>O223*H223</f>
        <v>0</v>
      </c>
      <c r="Q223" s="183">
        <v>0.00013999999999999999</v>
      </c>
      <c r="R223" s="183">
        <f>Q223*H223</f>
        <v>0.0021944999999999998</v>
      </c>
      <c r="S223" s="183">
        <v>0</v>
      </c>
      <c r="T223" s="184">
        <f>S223*H223</f>
        <v>0</v>
      </c>
      <c r="AR223" s="17" t="s">
        <v>184</v>
      </c>
      <c r="AT223" s="17" t="s">
        <v>169</v>
      </c>
      <c r="AU223" s="17" t="s">
        <v>84</v>
      </c>
      <c r="AY223" s="17" t="s">
        <v>166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7" t="s">
        <v>84</v>
      </c>
      <c r="BK223" s="185">
        <f>ROUND(I223*H223,2)</f>
        <v>0</v>
      </c>
      <c r="BL223" s="17" t="s">
        <v>184</v>
      </c>
      <c r="BM223" s="17" t="s">
        <v>1322</v>
      </c>
    </row>
    <row r="224" s="12" customFormat="1">
      <c r="B224" s="186"/>
      <c r="D224" s="187" t="s">
        <v>176</v>
      </c>
      <c r="E224" s="188" t="s">
        <v>3</v>
      </c>
      <c r="F224" s="189" t="s">
        <v>1323</v>
      </c>
      <c r="H224" s="190">
        <v>15.675000000000001</v>
      </c>
      <c r="I224" s="191"/>
      <c r="L224" s="186"/>
      <c r="M224" s="192"/>
      <c r="N224" s="193"/>
      <c r="O224" s="193"/>
      <c r="P224" s="193"/>
      <c r="Q224" s="193"/>
      <c r="R224" s="193"/>
      <c r="S224" s="193"/>
      <c r="T224" s="194"/>
      <c r="AT224" s="188" t="s">
        <v>176</v>
      </c>
      <c r="AU224" s="188" t="s">
        <v>84</v>
      </c>
      <c r="AV224" s="12" t="s">
        <v>84</v>
      </c>
      <c r="AW224" s="12" t="s">
        <v>35</v>
      </c>
      <c r="AX224" s="12" t="s">
        <v>80</v>
      </c>
      <c r="AY224" s="188" t="s">
        <v>166</v>
      </c>
    </row>
    <row r="225" s="1" customFormat="1" ht="16.5" customHeight="1">
      <c r="B225" s="173"/>
      <c r="C225" s="174" t="s">
        <v>478</v>
      </c>
      <c r="D225" s="174" t="s">
        <v>169</v>
      </c>
      <c r="E225" s="175" t="s">
        <v>614</v>
      </c>
      <c r="F225" s="176" t="s">
        <v>615</v>
      </c>
      <c r="G225" s="177" t="s">
        <v>172</v>
      </c>
      <c r="H225" s="178">
        <v>15.576000000000001</v>
      </c>
      <c r="I225" s="179"/>
      <c r="J225" s="180">
        <f>ROUND(I225*H225,2)</f>
        <v>0</v>
      </c>
      <c r="K225" s="176" t="s">
        <v>173</v>
      </c>
      <c r="L225" s="35"/>
      <c r="M225" s="181" t="s">
        <v>3</v>
      </c>
      <c r="N225" s="182" t="s">
        <v>45</v>
      </c>
      <c r="O225" s="65"/>
      <c r="P225" s="183">
        <f>O225*H225</f>
        <v>0</v>
      </c>
      <c r="Q225" s="183">
        <v>0.00023000000000000001</v>
      </c>
      <c r="R225" s="183">
        <f>Q225*H225</f>
        <v>0.0035824800000000003</v>
      </c>
      <c r="S225" s="183">
        <v>0</v>
      </c>
      <c r="T225" s="184">
        <f>S225*H225</f>
        <v>0</v>
      </c>
      <c r="AR225" s="17" t="s">
        <v>184</v>
      </c>
      <c r="AT225" s="17" t="s">
        <v>169</v>
      </c>
      <c r="AU225" s="17" t="s">
        <v>84</v>
      </c>
      <c r="AY225" s="17" t="s">
        <v>166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7" t="s">
        <v>84</v>
      </c>
      <c r="BK225" s="185">
        <f>ROUND(I225*H225,2)</f>
        <v>0</v>
      </c>
      <c r="BL225" s="17" t="s">
        <v>184</v>
      </c>
      <c r="BM225" s="17" t="s">
        <v>1324</v>
      </c>
    </row>
    <row r="226" s="1" customFormat="1" ht="16.5" customHeight="1">
      <c r="B226" s="173"/>
      <c r="C226" s="174" t="s">
        <v>482</v>
      </c>
      <c r="D226" s="174" t="s">
        <v>169</v>
      </c>
      <c r="E226" s="175" t="s">
        <v>618</v>
      </c>
      <c r="F226" s="176" t="s">
        <v>619</v>
      </c>
      <c r="G226" s="177" t="s">
        <v>172</v>
      </c>
      <c r="H226" s="178">
        <v>15.576000000000001</v>
      </c>
      <c r="I226" s="179"/>
      <c r="J226" s="180">
        <f>ROUND(I226*H226,2)</f>
        <v>0</v>
      </c>
      <c r="K226" s="176" t="s">
        <v>173</v>
      </c>
      <c r="L226" s="35"/>
      <c r="M226" s="181" t="s">
        <v>3</v>
      </c>
      <c r="N226" s="182" t="s">
        <v>45</v>
      </c>
      <c r="O226" s="65"/>
      <c r="P226" s="183">
        <f>O226*H226</f>
        <v>0</v>
      </c>
      <c r="Q226" s="183">
        <v>0.00023000000000000001</v>
      </c>
      <c r="R226" s="183">
        <f>Q226*H226</f>
        <v>0.0035824800000000003</v>
      </c>
      <c r="S226" s="183">
        <v>0</v>
      </c>
      <c r="T226" s="184">
        <f>S226*H226</f>
        <v>0</v>
      </c>
      <c r="AR226" s="17" t="s">
        <v>184</v>
      </c>
      <c r="AT226" s="17" t="s">
        <v>169</v>
      </c>
      <c r="AU226" s="17" t="s">
        <v>84</v>
      </c>
      <c r="AY226" s="17" t="s">
        <v>166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7" t="s">
        <v>84</v>
      </c>
      <c r="BK226" s="185">
        <f>ROUND(I226*H226,2)</f>
        <v>0</v>
      </c>
      <c r="BL226" s="17" t="s">
        <v>184</v>
      </c>
      <c r="BM226" s="17" t="s">
        <v>1325</v>
      </c>
    </row>
    <row r="227" s="11" customFormat="1" ht="22.8" customHeight="1">
      <c r="B227" s="160"/>
      <c r="D227" s="161" t="s">
        <v>72</v>
      </c>
      <c r="E227" s="171" t="s">
        <v>677</v>
      </c>
      <c r="F227" s="171" t="s">
        <v>678</v>
      </c>
      <c r="I227" s="163"/>
      <c r="J227" s="172">
        <f>BK227</f>
        <v>0</v>
      </c>
      <c r="L227" s="160"/>
      <c r="M227" s="165"/>
      <c r="N227" s="166"/>
      <c r="O227" s="166"/>
      <c r="P227" s="167">
        <f>SUM(P228:P230)</f>
        <v>0</v>
      </c>
      <c r="Q227" s="166"/>
      <c r="R227" s="167">
        <f>SUM(R228:R230)</f>
        <v>0.094</v>
      </c>
      <c r="S227" s="166"/>
      <c r="T227" s="168">
        <f>SUM(T228:T230)</f>
        <v>0</v>
      </c>
      <c r="AR227" s="161" t="s">
        <v>84</v>
      </c>
      <c r="AT227" s="169" t="s">
        <v>72</v>
      </c>
      <c r="AU227" s="169" t="s">
        <v>80</v>
      </c>
      <c r="AY227" s="161" t="s">
        <v>166</v>
      </c>
      <c r="BK227" s="170">
        <f>SUM(BK228:BK230)</f>
        <v>0</v>
      </c>
    </row>
    <row r="228" s="1" customFormat="1" ht="22.5" customHeight="1">
      <c r="B228" s="173"/>
      <c r="C228" s="174" t="s">
        <v>486</v>
      </c>
      <c r="D228" s="174" t="s">
        <v>169</v>
      </c>
      <c r="E228" s="175" t="s">
        <v>680</v>
      </c>
      <c r="F228" s="176" t="s">
        <v>681</v>
      </c>
      <c r="G228" s="177" t="s">
        <v>172</v>
      </c>
      <c r="H228" s="178">
        <v>15.576000000000001</v>
      </c>
      <c r="I228" s="179"/>
      <c r="J228" s="180">
        <f>ROUND(I228*H228,2)</f>
        <v>0</v>
      </c>
      <c r="K228" s="176" t="s">
        <v>173</v>
      </c>
      <c r="L228" s="35"/>
      <c r="M228" s="181" t="s">
        <v>3</v>
      </c>
      <c r="N228" s="182" t="s">
        <v>45</v>
      </c>
      <c r="O228" s="65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AR228" s="17" t="s">
        <v>184</v>
      </c>
      <c r="AT228" s="17" t="s">
        <v>169</v>
      </c>
      <c r="AU228" s="17" t="s">
        <v>84</v>
      </c>
      <c r="AY228" s="17" t="s">
        <v>166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7" t="s">
        <v>84</v>
      </c>
      <c r="BK228" s="185">
        <f>ROUND(I228*H228,2)</f>
        <v>0</v>
      </c>
      <c r="BL228" s="17" t="s">
        <v>184</v>
      </c>
      <c r="BM228" s="17" t="s">
        <v>1326</v>
      </c>
    </row>
    <row r="229" s="12" customFormat="1">
      <c r="B229" s="186"/>
      <c r="D229" s="187" t="s">
        <v>176</v>
      </c>
      <c r="E229" s="188" t="s">
        <v>3</v>
      </c>
      <c r="F229" s="189" t="s">
        <v>1327</v>
      </c>
      <c r="H229" s="190">
        <v>15.576000000000001</v>
      </c>
      <c r="I229" s="191"/>
      <c r="L229" s="186"/>
      <c r="M229" s="192"/>
      <c r="N229" s="193"/>
      <c r="O229" s="193"/>
      <c r="P229" s="193"/>
      <c r="Q229" s="193"/>
      <c r="R229" s="193"/>
      <c r="S229" s="193"/>
      <c r="T229" s="194"/>
      <c r="AT229" s="188" t="s">
        <v>176</v>
      </c>
      <c r="AU229" s="188" t="s">
        <v>84</v>
      </c>
      <c r="AV229" s="12" t="s">
        <v>84</v>
      </c>
      <c r="AW229" s="12" t="s">
        <v>35</v>
      </c>
      <c r="AX229" s="12" t="s">
        <v>80</v>
      </c>
      <c r="AY229" s="188" t="s">
        <v>166</v>
      </c>
    </row>
    <row r="230" s="1" customFormat="1" ht="16.5" customHeight="1">
      <c r="B230" s="173"/>
      <c r="C230" s="203" t="s">
        <v>490</v>
      </c>
      <c r="D230" s="203" t="s">
        <v>202</v>
      </c>
      <c r="E230" s="204" t="s">
        <v>685</v>
      </c>
      <c r="F230" s="205" t="s">
        <v>686</v>
      </c>
      <c r="G230" s="206" t="s">
        <v>296</v>
      </c>
      <c r="H230" s="207">
        <v>0.094</v>
      </c>
      <c r="I230" s="208"/>
      <c r="J230" s="209">
        <f>ROUND(I230*H230,2)</f>
        <v>0</v>
      </c>
      <c r="K230" s="205" t="s">
        <v>205</v>
      </c>
      <c r="L230" s="210"/>
      <c r="M230" s="222" t="s">
        <v>3</v>
      </c>
      <c r="N230" s="223" t="s">
        <v>45</v>
      </c>
      <c r="O230" s="219"/>
      <c r="P230" s="220">
        <f>O230*H230</f>
        <v>0</v>
      </c>
      <c r="Q230" s="220">
        <v>1</v>
      </c>
      <c r="R230" s="220">
        <f>Q230*H230</f>
        <v>0.094</v>
      </c>
      <c r="S230" s="220">
        <v>0</v>
      </c>
      <c r="T230" s="221">
        <f>S230*H230</f>
        <v>0</v>
      </c>
      <c r="AR230" s="17" t="s">
        <v>334</v>
      </c>
      <c r="AT230" s="17" t="s">
        <v>202</v>
      </c>
      <c r="AU230" s="17" t="s">
        <v>84</v>
      </c>
      <c r="AY230" s="17" t="s">
        <v>166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7" t="s">
        <v>84</v>
      </c>
      <c r="BK230" s="185">
        <f>ROUND(I230*H230,2)</f>
        <v>0</v>
      </c>
      <c r="BL230" s="17" t="s">
        <v>184</v>
      </c>
      <c r="BM230" s="17" t="s">
        <v>1328</v>
      </c>
    </row>
    <row r="231" s="1" customFormat="1" ht="6.96" customHeight="1">
      <c r="B231" s="50"/>
      <c r="C231" s="51"/>
      <c r="D231" s="51"/>
      <c r="E231" s="51"/>
      <c r="F231" s="51"/>
      <c r="G231" s="51"/>
      <c r="H231" s="51"/>
      <c r="I231" s="135"/>
      <c r="J231" s="51"/>
      <c r="K231" s="51"/>
      <c r="L231" s="35"/>
    </row>
  </sheetData>
  <autoFilter ref="C103:K23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0:H90"/>
    <mergeCell ref="E94:H94"/>
    <mergeCell ref="E92:H92"/>
    <mergeCell ref="E96:H9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DESKTOP-39LDDFB\alena</dc:creator>
  <cp:lastModifiedBy>DESKTOP-39LDDFB\alena</cp:lastModifiedBy>
  <dcterms:created xsi:type="dcterms:W3CDTF">2019-06-21T11:21:43Z</dcterms:created>
  <dcterms:modified xsi:type="dcterms:W3CDTF">2019-06-21T11:22:01Z</dcterms:modified>
</cp:coreProperties>
</file>